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80" windowWidth="19320" windowHeight="10890"/>
  </bookViews>
  <sheets>
    <sheet name="Лист1 (2)" sheetId="2" r:id="rId1"/>
  </sheet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</definedNames>
  <calcPr calcId="124519"/>
</workbook>
</file>

<file path=xl/calcChain.xml><?xml version="1.0" encoding="utf-8"?>
<calcChain xmlns="http://schemas.openxmlformats.org/spreadsheetml/2006/main">
  <c r="L102" i="2"/>
  <c r="K74" l="1"/>
  <c r="L85"/>
  <c r="L82"/>
  <c r="L83"/>
  <c r="L84"/>
  <c r="K212" l="1"/>
  <c r="K211"/>
  <c r="K210" s="1"/>
  <c r="K209" s="1"/>
  <c r="K200" s="1"/>
  <c r="K201"/>
  <c r="K190"/>
  <c r="K181"/>
  <c r="K172"/>
  <c r="K165"/>
  <c r="K158"/>
  <c r="K157" s="1"/>
  <c r="K143"/>
  <c r="K131"/>
  <c r="K128"/>
  <c r="K127" s="1"/>
  <c r="K126" s="1"/>
  <c r="K111"/>
  <c r="K107"/>
  <c r="K104"/>
  <c r="K103" s="1"/>
  <c r="K102" s="1"/>
  <c r="K88"/>
  <c r="K87" s="1"/>
  <c r="K86" s="1"/>
  <c r="K77"/>
  <c r="K76" s="1"/>
  <c r="K50"/>
  <c r="K46"/>
  <c r="J46"/>
  <c r="K34"/>
  <c r="K30"/>
  <c r="K18" s="1"/>
  <c r="K19"/>
  <c r="K15"/>
  <c r="K219"/>
  <c r="K63"/>
  <c r="L188"/>
  <c r="L189"/>
  <c r="L135"/>
  <c r="L116"/>
  <c r="L114"/>
  <c r="L224"/>
  <c r="L221"/>
  <c r="L222"/>
  <c r="L223"/>
  <c r="L60"/>
  <c r="L61"/>
  <c r="L49"/>
  <c r="L47"/>
  <c r="L46" s="1"/>
  <c r="L48"/>
  <c r="L40"/>
  <c r="L38"/>
  <c r="L39"/>
  <c r="K42" l="1"/>
  <c r="K12" s="1"/>
  <c r="K180"/>
  <c r="K179" s="1"/>
  <c r="K178" s="1"/>
  <c r="K101"/>
  <c r="K231" l="1"/>
  <c r="I231"/>
  <c r="H231"/>
  <c r="F231"/>
  <c r="E231"/>
  <c r="G13"/>
  <c r="J13" s="1"/>
  <c r="L13" s="1"/>
  <c r="G14"/>
  <c r="J14" s="1"/>
  <c r="L14" s="1"/>
  <c r="G15"/>
  <c r="G16"/>
  <c r="J16" s="1"/>
  <c r="G17"/>
  <c r="J17" s="1"/>
  <c r="L17" s="1"/>
  <c r="G18"/>
  <c r="G19"/>
  <c r="G20"/>
  <c r="J20" s="1"/>
  <c r="G21"/>
  <c r="J21" s="1"/>
  <c r="L21" s="1"/>
  <c r="G22"/>
  <c r="J22" s="1"/>
  <c r="L22" s="1"/>
  <c r="G23"/>
  <c r="J23" s="1"/>
  <c r="L23" s="1"/>
  <c r="G24"/>
  <c r="J24" s="1"/>
  <c r="L24" s="1"/>
  <c r="G25"/>
  <c r="J25" s="1"/>
  <c r="L25" s="1"/>
  <c r="G26"/>
  <c r="J26" s="1"/>
  <c r="L26" s="1"/>
  <c r="G27"/>
  <c r="J27" s="1"/>
  <c r="L27" s="1"/>
  <c r="G28"/>
  <c r="J28" s="1"/>
  <c r="L28" s="1"/>
  <c r="G29"/>
  <c r="J29" s="1"/>
  <c r="L29" s="1"/>
  <c r="G30"/>
  <c r="G31"/>
  <c r="J31" s="1"/>
  <c r="G32"/>
  <c r="J32" s="1"/>
  <c r="L32" s="1"/>
  <c r="G33"/>
  <c r="J33" s="1"/>
  <c r="L33" s="1"/>
  <c r="G34"/>
  <c r="G35"/>
  <c r="J35" s="1"/>
  <c r="G36"/>
  <c r="J36" s="1"/>
  <c r="L36" s="1"/>
  <c r="G37"/>
  <c r="J37" s="1"/>
  <c r="L37" s="1"/>
  <c r="G41"/>
  <c r="J41" s="1"/>
  <c r="L41" s="1"/>
  <c r="G42"/>
  <c r="G43"/>
  <c r="J43" s="1"/>
  <c r="G44"/>
  <c r="J44" s="1"/>
  <c r="L44" s="1"/>
  <c r="G45"/>
  <c r="J45" s="1"/>
  <c r="L45" s="1"/>
  <c r="G50"/>
  <c r="G51"/>
  <c r="J51" s="1"/>
  <c r="G52"/>
  <c r="J52" s="1"/>
  <c r="L52" s="1"/>
  <c r="G53"/>
  <c r="J53" s="1"/>
  <c r="L53" s="1"/>
  <c r="G54"/>
  <c r="J54" s="1"/>
  <c r="L54" s="1"/>
  <c r="G55"/>
  <c r="J55" s="1"/>
  <c r="L55" s="1"/>
  <c r="G58"/>
  <c r="J58" s="1"/>
  <c r="L58" s="1"/>
  <c r="G59"/>
  <c r="J59" s="1"/>
  <c r="L59" s="1"/>
  <c r="G62"/>
  <c r="J62" s="1"/>
  <c r="L62" s="1"/>
  <c r="G63"/>
  <c r="G64"/>
  <c r="L64" s="1"/>
  <c r="G65"/>
  <c r="J65" s="1"/>
  <c r="L65" s="1"/>
  <c r="G66"/>
  <c r="J66" s="1"/>
  <c r="L66" s="1"/>
  <c r="G67"/>
  <c r="J67" s="1"/>
  <c r="L67" s="1"/>
  <c r="G68"/>
  <c r="J68" s="1"/>
  <c r="L68" s="1"/>
  <c r="G69"/>
  <c r="J69" s="1"/>
  <c r="L69" s="1"/>
  <c r="G70"/>
  <c r="J70" s="1"/>
  <c r="G71"/>
  <c r="J71" s="1"/>
  <c r="L71" s="1"/>
  <c r="G72"/>
  <c r="J72" s="1"/>
  <c r="L72" s="1"/>
  <c r="G73"/>
  <c r="J73" s="1"/>
  <c r="L73" s="1"/>
  <c r="G74"/>
  <c r="G75"/>
  <c r="J75" s="1"/>
  <c r="G76"/>
  <c r="G77"/>
  <c r="G78"/>
  <c r="J78" s="1"/>
  <c r="G79"/>
  <c r="J79" s="1"/>
  <c r="L79" s="1"/>
  <c r="G80"/>
  <c r="J80" s="1"/>
  <c r="L80" s="1"/>
  <c r="G81"/>
  <c r="J81" s="1"/>
  <c r="L81" s="1"/>
  <c r="G86"/>
  <c r="G87"/>
  <c r="G88"/>
  <c r="G89"/>
  <c r="J89" s="1"/>
  <c r="G90"/>
  <c r="J90" s="1"/>
  <c r="L90" s="1"/>
  <c r="G91"/>
  <c r="J91" s="1"/>
  <c r="L91" s="1"/>
  <c r="G92"/>
  <c r="J92" s="1"/>
  <c r="L92" s="1"/>
  <c r="G93"/>
  <c r="J93" s="1"/>
  <c r="L93" s="1"/>
  <c r="G94"/>
  <c r="J94" s="1"/>
  <c r="L94" s="1"/>
  <c r="G95"/>
  <c r="J95" s="1"/>
  <c r="L95" s="1"/>
  <c r="G96"/>
  <c r="J96" s="1"/>
  <c r="L96" s="1"/>
  <c r="G101"/>
  <c r="G102"/>
  <c r="G103"/>
  <c r="G104"/>
  <c r="G105"/>
  <c r="J105" s="1"/>
  <c r="L105" s="1"/>
  <c r="G106"/>
  <c r="J106" s="1"/>
  <c r="L106" s="1"/>
  <c r="G107"/>
  <c r="G108"/>
  <c r="J108" s="1"/>
  <c r="G109"/>
  <c r="J109" s="1"/>
  <c r="L109" s="1"/>
  <c r="G110"/>
  <c r="J110" s="1"/>
  <c r="L110" s="1"/>
  <c r="G111"/>
  <c r="G112"/>
  <c r="J112" s="1"/>
  <c r="G113"/>
  <c r="J113" s="1"/>
  <c r="L113" s="1"/>
  <c r="G115"/>
  <c r="J115" s="1"/>
  <c r="L115" s="1"/>
  <c r="G117"/>
  <c r="J117" s="1"/>
  <c r="L117" s="1"/>
  <c r="G118"/>
  <c r="J118" s="1"/>
  <c r="L118" s="1"/>
  <c r="G119"/>
  <c r="J119" s="1"/>
  <c r="L119" s="1"/>
  <c r="G120"/>
  <c r="J120" s="1"/>
  <c r="L120" s="1"/>
  <c r="G121"/>
  <c r="J121" s="1"/>
  <c r="L121" s="1"/>
  <c r="G122"/>
  <c r="J122" s="1"/>
  <c r="L122" s="1"/>
  <c r="G126"/>
  <c r="G127"/>
  <c r="G128"/>
  <c r="G129"/>
  <c r="J129" s="1"/>
  <c r="G130"/>
  <c r="J130" s="1"/>
  <c r="L130" s="1"/>
  <c r="G131"/>
  <c r="G132"/>
  <c r="J132" s="1"/>
  <c r="G133"/>
  <c r="J133" s="1"/>
  <c r="L133" s="1"/>
  <c r="G134"/>
  <c r="J134" s="1"/>
  <c r="L134" s="1"/>
  <c r="G136"/>
  <c r="J136" s="1"/>
  <c r="L136" s="1"/>
  <c r="G137"/>
  <c r="J137" s="1"/>
  <c r="L137" s="1"/>
  <c r="G138"/>
  <c r="J138" s="1"/>
  <c r="L138" s="1"/>
  <c r="G139"/>
  <c r="J139" s="1"/>
  <c r="L139" s="1"/>
  <c r="G140"/>
  <c r="J140" s="1"/>
  <c r="L140" s="1"/>
  <c r="G141"/>
  <c r="J141" s="1"/>
  <c r="L141" s="1"/>
  <c r="G142"/>
  <c r="J142" s="1"/>
  <c r="L142" s="1"/>
  <c r="G143"/>
  <c r="G144"/>
  <c r="J144" s="1"/>
  <c r="G145"/>
  <c r="J145" s="1"/>
  <c r="L145" s="1"/>
  <c r="G146"/>
  <c r="J146" s="1"/>
  <c r="L146" s="1"/>
  <c r="G147"/>
  <c r="J147" s="1"/>
  <c r="L147" s="1"/>
  <c r="G148"/>
  <c r="J148" s="1"/>
  <c r="L148" s="1"/>
  <c r="G149"/>
  <c r="J149" s="1"/>
  <c r="L149" s="1"/>
  <c r="G150"/>
  <c r="J150" s="1"/>
  <c r="L150" s="1"/>
  <c r="G151"/>
  <c r="J151" s="1"/>
  <c r="L151" s="1"/>
  <c r="G152"/>
  <c r="J152" s="1"/>
  <c r="L152" s="1"/>
  <c r="G153"/>
  <c r="J153" s="1"/>
  <c r="L153" s="1"/>
  <c r="G154"/>
  <c r="J154" s="1"/>
  <c r="L154" s="1"/>
  <c r="G155"/>
  <c r="J155" s="1"/>
  <c r="L155" s="1"/>
  <c r="G156"/>
  <c r="J156" s="1"/>
  <c r="L156" s="1"/>
  <c r="G157"/>
  <c r="G158"/>
  <c r="G159"/>
  <c r="J159" s="1"/>
  <c r="G160"/>
  <c r="J160" s="1"/>
  <c r="L160" s="1"/>
  <c r="G161"/>
  <c r="J161" s="1"/>
  <c r="L161" s="1"/>
  <c r="G162"/>
  <c r="J162" s="1"/>
  <c r="L162" s="1"/>
  <c r="G163"/>
  <c r="J163" s="1"/>
  <c r="L163" s="1"/>
  <c r="G164"/>
  <c r="J164" s="1"/>
  <c r="L164" s="1"/>
  <c r="G165"/>
  <c r="G166"/>
  <c r="J166" s="1"/>
  <c r="G167"/>
  <c r="J167" s="1"/>
  <c r="L167" s="1"/>
  <c r="G168"/>
  <c r="J168" s="1"/>
  <c r="L168" s="1"/>
  <c r="G169"/>
  <c r="J169" s="1"/>
  <c r="L169" s="1"/>
  <c r="G170"/>
  <c r="J170" s="1"/>
  <c r="L170" s="1"/>
  <c r="G171"/>
  <c r="J171" s="1"/>
  <c r="L171" s="1"/>
  <c r="G172"/>
  <c r="G173"/>
  <c r="J173" s="1"/>
  <c r="G174"/>
  <c r="J174" s="1"/>
  <c r="L174" s="1"/>
  <c r="G175"/>
  <c r="J175" s="1"/>
  <c r="L175" s="1"/>
  <c r="G176"/>
  <c r="J176" s="1"/>
  <c r="L176" s="1"/>
  <c r="G177"/>
  <c r="J177" s="1"/>
  <c r="L177" s="1"/>
  <c r="G178"/>
  <c r="G179"/>
  <c r="G180"/>
  <c r="G181"/>
  <c r="G182"/>
  <c r="J182" s="1"/>
  <c r="G183"/>
  <c r="J183" s="1"/>
  <c r="L183" s="1"/>
  <c r="G184"/>
  <c r="J184" s="1"/>
  <c r="L184" s="1"/>
  <c r="G185"/>
  <c r="J185" s="1"/>
  <c r="L185" s="1"/>
  <c r="G186"/>
  <c r="J186" s="1"/>
  <c r="L186" s="1"/>
  <c r="G187"/>
  <c r="J187" s="1"/>
  <c r="L187" s="1"/>
  <c r="G190"/>
  <c r="G191"/>
  <c r="J191" s="1"/>
  <c r="L191" s="1"/>
  <c r="G192"/>
  <c r="J192" s="1"/>
  <c r="L192" s="1"/>
  <c r="G193"/>
  <c r="J193" s="1"/>
  <c r="G194"/>
  <c r="J194" s="1"/>
  <c r="L194" s="1"/>
  <c r="G195"/>
  <c r="J195" s="1"/>
  <c r="L195" s="1"/>
  <c r="G196"/>
  <c r="J196" s="1"/>
  <c r="L196" s="1"/>
  <c r="G197"/>
  <c r="J197" s="1"/>
  <c r="L197" s="1"/>
  <c r="G198"/>
  <c r="J198" s="1"/>
  <c r="L198" s="1"/>
  <c r="G199"/>
  <c r="J199" s="1"/>
  <c r="L199" s="1"/>
  <c r="G200"/>
  <c r="G201"/>
  <c r="G202"/>
  <c r="J202" s="1"/>
  <c r="G203"/>
  <c r="J203" s="1"/>
  <c r="L203" s="1"/>
  <c r="G204"/>
  <c r="J204" s="1"/>
  <c r="L204" s="1"/>
  <c r="G205"/>
  <c r="J205" s="1"/>
  <c r="L205" s="1"/>
  <c r="G206"/>
  <c r="J206" s="1"/>
  <c r="L206" s="1"/>
  <c r="G207"/>
  <c r="J207" s="1"/>
  <c r="L207" s="1"/>
  <c r="G208"/>
  <c r="J208" s="1"/>
  <c r="L208" s="1"/>
  <c r="G209"/>
  <c r="G210"/>
  <c r="G211"/>
  <c r="G212"/>
  <c r="G213"/>
  <c r="J213" s="1"/>
  <c r="G214"/>
  <c r="J214" s="1"/>
  <c r="L214" s="1"/>
  <c r="G215"/>
  <c r="J215" s="1"/>
  <c r="L215" s="1"/>
  <c r="G216"/>
  <c r="J216" s="1"/>
  <c r="L216" s="1"/>
  <c r="G217"/>
  <c r="J217" s="1"/>
  <c r="L217" s="1"/>
  <c r="G218"/>
  <c r="J218" s="1"/>
  <c r="L218" s="1"/>
  <c r="G219"/>
  <c r="G220"/>
  <c r="J220" s="1"/>
  <c r="G225"/>
  <c r="J225" s="1"/>
  <c r="L225" s="1"/>
  <c r="G226"/>
  <c r="J226" s="1"/>
  <c r="L226" s="1"/>
  <c r="G227"/>
  <c r="J227" s="1"/>
  <c r="L227" s="1"/>
  <c r="G228"/>
  <c r="J228" s="1"/>
  <c r="L228" s="1"/>
  <c r="G229"/>
  <c r="J229" s="1"/>
  <c r="L229" s="1"/>
  <c r="G230"/>
  <c r="J230" s="1"/>
  <c r="L230" s="1"/>
  <c r="G12"/>
  <c r="F8"/>
  <c r="E8"/>
  <c r="L75" l="1"/>
  <c r="L74" s="1"/>
  <c r="J74"/>
  <c r="L213"/>
  <c r="L212" s="1"/>
  <c r="J212"/>
  <c r="J211" s="1"/>
  <c r="J210" s="1"/>
  <c r="J209" s="1"/>
  <c r="L193"/>
  <c r="L190" s="1"/>
  <c r="J190"/>
  <c r="L173"/>
  <c r="L172" s="1"/>
  <c r="J172"/>
  <c r="L159"/>
  <c r="L158" s="1"/>
  <c r="J158"/>
  <c r="L132"/>
  <c r="L131" s="1"/>
  <c r="J131"/>
  <c r="L89"/>
  <c r="L88" s="1"/>
  <c r="L87" s="1"/>
  <c r="L86" s="1"/>
  <c r="J88"/>
  <c r="J87" s="1"/>
  <c r="J86" s="1"/>
  <c r="L51"/>
  <c r="L50" s="1"/>
  <c r="J50"/>
  <c r="L220"/>
  <c r="L219" s="1"/>
  <c r="J219"/>
  <c r="L211"/>
  <c r="L202"/>
  <c r="L201" s="1"/>
  <c r="J201"/>
  <c r="L182"/>
  <c r="L181" s="1"/>
  <c r="L180" s="1"/>
  <c r="L179" s="1"/>
  <c r="L178" s="1"/>
  <c r="J181"/>
  <c r="L166"/>
  <c r="L165" s="1"/>
  <c r="J165"/>
  <c r="J157" s="1"/>
  <c r="L144"/>
  <c r="L143" s="1"/>
  <c r="J143"/>
  <c r="L128"/>
  <c r="L129"/>
  <c r="J128"/>
  <c r="J127" s="1"/>
  <c r="J126" s="1"/>
  <c r="J111"/>
  <c r="L108"/>
  <c r="L107" s="1"/>
  <c r="J107"/>
  <c r="L78"/>
  <c r="J77"/>
  <c r="J76" s="1"/>
  <c r="L70"/>
  <c r="L63" s="1"/>
  <c r="J63"/>
  <c r="L43"/>
  <c r="L42" s="1"/>
  <c r="J42"/>
  <c r="L20"/>
  <c r="L19" s="1"/>
  <c r="J19"/>
  <c r="L16"/>
  <c r="L15" s="1"/>
  <c r="J15"/>
  <c r="L77"/>
  <c r="L76" s="1"/>
  <c r="L35"/>
  <c r="L34" s="1"/>
  <c r="J34"/>
  <c r="J30" s="1"/>
  <c r="L31"/>
  <c r="L30" s="1"/>
  <c r="L210"/>
  <c r="L209" s="1"/>
  <c r="L200" s="1"/>
  <c r="L127"/>
  <c r="L126" s="1"/>
  <c r="L112"/>
  <c r="L111" s="1"/>
  <c r="G231"/>
  <c r="L18" l="1"/>
  <c r="L104"/>
  <c r="L103" s="1"/>
  <c r="L157"/>
  <c r="L12"/>
  <c r="J104"/>
  <c r="J103" s="1"/>
  <c r="J102" s="1"/>
  <c r="J101" s="1"/>
  <c r="J180"/>
  <c r="J179" s="1"/>
  <c r="J178" s="1"/>
  <c r="J200"/>
  <c r="J18"/>
  <c r="J12" s="1"/>
  <c r="L101"/>
  <c r="J231" l="1"/>
  <c r="L231"/>
</calcChain>
</file>

<file path=xl/sharedStrings.xml><?xml version="1.0" encoding="utf-8"?>
<sst xmlns="http://schemas.openxmlformats.org/spreadsheetml/2006/main" count="887" uniqueCount="261">
  <si>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</si>
  <si>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</si>
  <si>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</si>
  <si>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</si>
  <si>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</si>
  <si>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</si>
  <si>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</si>
  <si>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</si>
  <si>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</si>
  <si>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</si>
  <si>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тыс.руб.</t>
  </si>
  <si>
    <t>Наименование расходов</t>
  </si>
  <si>
    <t>Раздел, подраздел</t>
  </si>
  <si>
    <t>Вид расходов</t>
  </si>
  <si>
    <t>Итого</t>
  </si>
  <si>
    <t>01.01.2015</t>
  </si>
  <si>
    <t>Вариант=Вавожский 2015;
Табл=Уточненные росписи бюджета МО 2015;
МО=1300700;
КОСГУ=000;
УБ=1121;
Дата=20150101;
Ведомства=000;
Узлы=07;</t>
  </si>
  <si>
    <t>Общегосударственные вопросы</t>
  </si>
  <si>
    <t>0100</t>
  </si>
  <si>
    <t>Непрограммные направления деятельности</t>
  </si>
  <si>
    <t>9900000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</si>
  <si>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</si>
  <si>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</si>
  <si>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</si>
  <si>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</si>
  <si>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</si>
  <si>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9906003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</si>
  <si>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</si>
  <si>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</si>
  <si>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</si>
  <si>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</si>
  <si>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</si>
  <si>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</si>
  <si>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Уплата прочих налогов, сборов</t>
  </si>
  <si>
    <t>852</t>
  </si>
  <si>
    <t>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</si>
  <si>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</si>
  <si>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</si>
  <si>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«Развитие образования и воспитание» на 2015-2020 годы</t>
  </si>
  <si>
    <t>0100000</t>
  </si>
  <si>
    <t>Подпрограмма «Создание условий для реализации муниципальной программы»</t>
  </si>
  <si>
    <t>0150000</t>
  </si>
  <si>
    <t>Муниципальная программа «Развитие культуры и туризма Вавожского района» на 2015-2020 годы</t>
  </si>
  <si>
    <t>0300000</t>
  </si>
  <si>
    <t>0370000</t>
  </si>
  <si>
    <t>0376003</t>
  </si>
  <si>
    <t>Муниципальная программа «Социальная поддержка населения» на 2015-2020 годы</t>
  </si>
  <si>
    <t>0400000</t>
  </si>
  <si>
    <t>Подпрограмма «Социальная поддержка семьи и детей»</t>
  </si>
  <si>
    <t>0410000</t>
  </si>
  <si>
    <t>Предоставление мер социальной поддержки многодетным семьям и учёт (регистрация) многодетных семей</t>
  </si>
  <si>
    <t>0410434</t>
  </si>
  <si>
    <t>Организация социальной поддержки детей-сирот и детей, оставшихся без попечения родителей</t>
  </si>
  <si>
    <t>0410441</t>
  </si>
  <si>
    <t>Подпрограмма «Обеспечение жильем отдельных категорий граждан, стимулирование улучшения жилищных условий»</t>
  </si>
  <si>
    <t>0430000</t>
  </si>
  <si>
    <t>Муниципальная программа «Безопасность»</t>
  </si>
  <si>
    <t>0600000</t>
  </si>
  <si>
    <t>Муниципальная программа «Муниципальное управление» на 2015-2020 годы»</t>
  </si>
  <si>
    <t>0900000</t>
  </si>
  <si>
    <t>Государственная регистрация актов гражданского состояния</t>
  </si>
  <si>
    <t>0945930</t>
  </si>
  <si>
    <t>Подпрограмма «Создание условий для реализации муниципальной программы» муниципальной программы «Муниципальное управление»</t>
  </si>
  <si>
    <t>0960000</t>
  </si>
  <si>
    <t>0966003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</si>
  <si>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</si>
  <si>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</si>
  <si>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</si>
  <si>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</si>
  <si>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</si>
  <si>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</si>
  <si>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Проведение праздников и мероприятий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</si>
  <si>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</si>
  <si>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</si>
  <si>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Муниципальная программа «Энергосбережение и повышение энергетической эффективности в муниципальном образовании «Вавожский район» Удмуртской Республики на 2015-2020 годы»</t>
  </si>
  <si>
    <t>0800000</t>
  </si>
  <si>
    <t>Мероприятия по энергосбережению и повышению энергетической эффективности</t>
  </si>
  <si>
    <t>0806260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</si>
  <si>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</si>
  <si>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</si>
  <si>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9906011</t>
  </si>
  <si>
    <t>Мероприятия по проведению капитального ремонта объектов государственной(муниципальной) собственности, включенных в "Перечень объектов капитального ремонта,финансируемых из бюджета Удмуртской Республики", утвержденный Правительством Удмуртской Республики</t>
  </si>
  <si>
    <t>9900083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</si>
  <si>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</si>
  <si>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9900451</t>
  </si>
  <si>
    <t>Национальная оборона</t>
  </si>
  <si>
    <t>0200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</si>
  <si>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</si>
  <si>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</si>
  <si>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</si>
  <si>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</si>
  <si>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«Предупреждение и ликвидация последствий чрезвычайных ситуаций, реализация мер пожарной безопасности»</t>
  </si>
  <si>
    <t>0610000</t>
  </si>
  <si>
    <t>Мероприятия в сфере гражданской обороны, защиты населения и территорий от чрезвычайных ситуаций</t>
  </si>
  <si>
    <t>0616190</t>
  </si>
  <si>
    <t>Обеспечение пожарной безопасности</t>
  </si>
  <si>
    <t>0310</t>
  </si>
  <si>
    <t>Субсидии на обеспечение первичных мер пожарной безопасности в границах населённых пунктов</t>
  </si>
  <si>
    <t>9900430</t>
  </si>
  <si>
    <t>Национальная экономика</t>
  </si>
  <si>
    <t>0400</t>
  </si>
  <si>
    <t>Дорожное хозяйство</t>
  </si>
  <si>
    <t>0409</t>
  </si>
  <si>
    <t>Муниципальная программа «Содержание и развитие муниципального хозяйства Вавожского района на 2015-2020 годы»</t>
  </si>
  <si>
    <t>0700000</t>
  </si>
  <si>
    <t>Подпрограмма «Развитие транспортной системы (организация транспортного обслуживания населения, развитие дорожного хозяйства) Вавожского района на 2015-2020 годы»</t>
  </si>
  <si>
    <t>0750000</t>
  </si>
  <si>
    <t>Ремонт и содержание автомобильных дорог общего пользования  регионального и межмуниципального значения</t>
  </si>
  <si>
    <t>0750138</t>
  </si>
  <si>
    <t>Республиканская целевая программа «Развитие автомобильных дорог в Удмуртской Республике (2010-2027 годы)»</t>
  </si>
  <si>
    <t>0750465</t>
  </si>
  <si>
    <t>Жилищно-коммунальное хозяйство</t>
  </si>
  <si>
    <t>0500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</si>
  <si>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</si>
  <si>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</si>
  <si>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</si>
  <si>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</si>
  <si>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«Содержание и развитие коммунальной инфраструктуры»</t>
  </si>
  <si>
    <t>0720000</t>
  </si>
  <si>
    <t>Мероприятия в области коммунального хозяйства</t>
  </si>
  <si>
    <t>0720144</t>
  </si>
  <si>
    <t>Содержание объектов коммунального хозяйства, находящихся в муниципальной собственности</t>
  </si>
  <si>
    <t>0726221</t>
  </si>
  <si>
    <t>Субсидии бюджетным учреждениям на иные цели</t>
  </si>
  <si>
    <t>612</t>
  </si>
  <si>
    <t>Образование</t>
  </si>
  <si>
    <t>0700</t>
  </si>
  <si>
    <t>Дошкольное образование</t>
  </si>
  <si>
    <t>0701</t>
  </si>
  <si>
    <t>Подпрограмма «Развитие дошкольного образования»</t>
  </si>
  <si>
    <t>0110000</t>
  </si>
  <si>
    <t>Предоставление дошкольного образования в дошкольных образовательных учреждениях</t>
  </si>
  <si>
    <t>0116110</t>
  </si>
  <si>
    <t>Иные выплаты персоналу казённых учреждений, за исключением фонда оплаты труда</t>
  </si>
  <si>
    <t>112</t>
  </si>
  <si>
    <t>Пособия, компенсации и иные социальные выплаты гражданам, кроме публичных нормативных обязательств</t>
  </si>
  <si>
    <t>321</t>
  </si>
  <si>
    <t>Субсидии автономным учреждениям на иные цели</t>
  </si>
  <si>
    <t>622</t>
  </si>
  <si>
    <t>Безопасность образовательного учреждения</t>
  </si>
  <si>
    <t>0116194</t>
  </si>
  <si>
    <t>Расходы за счет безвозмездных поступлений</t>
  </si>
  <si>
    <t>0116330</t>
  </si>
  <si>
    <t>Строительство объектов общегражданского назначения</t>
  </si>
  <si>
    <t>0110082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</si>
  <si>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</si>
  <si>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465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</si>
  <si>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</si>
  <si>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0110547</t>
  </si>
  <si>
    <t>Фонд оплаты труда казённых учреждений и взносы по обязательному социальному страхованию</t>
  </si>
  <si>
    <t>111</t>
  </si>
  <si>
    <t>Общее образование</t>
  </si>
  <si>
    <t>0702</t>
  </si>
  <si>
    <t>Подпрограмма «Развитие общего образования»</t>
  </si>
  <si>
    <t>0120000</t>
  </si>
  <si>
    <t>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</si>
  <si>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0126120</t>
  </si>
  <si>
    <t>0126330</t>
  </si>
  <si>
    <t>Финансовое обеспечение 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 (Школы)</t>
  </si>
  <si>
    <t>0120431</t>
  </si>
  <si>
    <t>Детское и школьное питание</t>
  </si>
  <si>
    <t>0126121</t>
  </si>
  <si>
    <t>Подпрограмма «Дополнительное образование и воспитание детей»</t>
  </si>
  <si>
    <t>0130000</t>
  </si>
  <si>
    <t>Предоставление  дополнительного образования</t>
  </si>
  <si>
    <t>0136130</t>
  </si>
  <si>
    <t>Подпрограмма "Капитальные вложения"</t>
  </si>
  <si>
    <t>0760000</t>
  </si>
  <si>
    <t>0760082</t>
  </si>
  <si>
    <t>Молодёжная политика и оздоровление детей</t>
  </si>
  <si>
    <t>0707</t>
  </si>
  <si>
    <t>Подпрограмма «Реализация молодежной политики»</t>
  </si>
  <si>
    <t>0140000</t>
  </si>
  <si>
    <t>0146330</t>
  </si>
  <si>
    <t>Другие вопросы в области образования</t>
  </si>
  <si>
    <t>0709</t>
  </si>
  <si>
    <t>Расходы на освобождение от платы за присмотр и уход за детьми-инвалидами, детьми-сиротами и детьми, оставшимися без попечения родителей, за детьми с туберкулёзной интоксикацией, а также за детьми, оба родителя которых или один из них является инвалидами первой или второй группы и не имеют других доходов, кроме пенсии, обучающихся в муниципальных дошкольных образовательных организациях, реализующих образовательную программу дошкольного образования</t>
  </si>
  <si>
    <t>0110448</t>
  </si>
  <si>
    <t>0120448</t>
  </si>
  <si>
    <t>Детское и школьное питание (Республиканская целевая программа «Детское и школьное питание» на 2010-2014 годы)</t>
  </si>
  <si>
    <t>0120497</t>
  </si>
  <si>
    <t>Республиканская целевая программа «Организация отдыха, оздоровления и занятости детей, подростков и молодёжи в Удмуртской Республике (2011-2015 годы)»</t>
  </si>
  <si>
    <t>0140523</t>
  </si>
  <si>
    <t>Обеспечение деятельности централизованных бухгалтерий и прочих учреждений</t>
  </si>
  <si>
    <t>0156012</t>
  </si>
  <si>
    <t>Культура и кинематография</t>
  </si>
  <si>
    <t>0800</t>
  </si>
  <si>
    <t>Культура</t>
  </si>
  <si>
    <t>0801</t>
  </si>
  <si>
    <t>Подпрограмма «Организация библиотечного обслуживания населения»</t>
  </si>
  <si>
    <t>0310000</t>
  </si>
  <si>
    <t>0310062</t>
  </si>
  <si>
    <t>Иные межбюджетные трансферты на проведение мероприятий по комплектованию книжных фондов библиотек муниципальных образований в Удмуртской Республике</t>
  </si>
  <si>
    <t>0310248</t>
  </si>
  <si>
    <t>0315144</t>
  </si>
  <si>
    <t>Подпрограмма «Организация досуга и предоставление услуг организаций культуры»</t>
  </si>
  <si>
    <t>0320000</t>
  </si>
  <si>
    <t>Организация мероприятий в сфере культуры</t>
  </si>
  <si>
    <t>0326162</t>
  </si>
  <si>
    <t>0320062</t>
  </si>
  <si>
    <t>Другие вопросы в области культуры, кинематографии</t>
  </si>
  <si>
    <t>0804</t>
  </si>
  <si>
    <t>0376012</t>
  </si>
  <si>
    <t>Социальная политика</t>
  </si>
  <si>
    <t>1000</t>
  </si>
  <si>
    <t>Социальное обеспечение населения</t>
  </si>
  <si>
    <t>1003</t>
  </si>
  <si>
    <t>Обеспечение жильём отдельных категорий граждан, установленных Федеральным законом от 12 января 1995 года  № 5-ФЗ «О ветеранах», в соответствии с Указом Президента Российской Федерации от 07 мая 2008 года № 714 «Об обеспечении жильём ветеранов Великой Отечественной войны 1941-1945 годов»</t>
  </si>
  <si>
    <t>0435134</t>
  </si>
  <si>
    <t>Субсидии гражданам на приобретение жилья</t>
  </si>
  <si>
    <t>322</t>
  </si>
  <si>
    <t>Резервные фонды исполнительных органов  государственной власти субъектов Российской Федерации</t>
  </si>
  <si>
    <t>9900031</t>
  </si>
  <si>
    <t>Охрана семьи и детства</t>
  </si>
  <si>
    <t>1004</t>
  </si>
  <si>
    <t>Расходы на предоставление жилых помещений на основании решений судов о предоставлении жилых помещений детям-сиротам и детям, оставшимся без попечения родителей, лицам из их числа, принятых в целях реализации Закона Удмуртской Республики от 6 марта 2007 года № 2-РЗ «О мерах по социальной поддержке детей-сирот и детей, оставшихся без попечения родителей»</t>
  </si>
  <si>
    <t>0430549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</si>
  <si>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</si>
  <si>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</si>
  <si>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</si>
  <si>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</si>
  <si>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</si>
  <si>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</si>
  <si>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</si>
  <si>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</si>
  <si>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</si>
  <si>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</si>
  <si>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Вавожский район*01.06.2015</t>
  </si>
  <si>
    <t>Вариант=Вавожский 2015;
Табл=Уточненные росписи бюджета МО 2015;
МО=1300700;
КОСГУ=000;
УБ=1121;
Дата=20150601;
Ведомства=000;
Узлы=07;</t>
  </si>
  <si>
    <t>на 01.06.2015</t>
  </si>
  <si>
    <t xml:space="preserve">Отклонение </t>
  </si>
  <si>
    <t>Изменения в распределение бюджетных ассигнований на 2015 год по разделам и подразделам, целевым статьям, группам (группам и подгруппам) видов расходов классификации расходов бюджета муниципального образования "Вавожский район"</t>
  </si>
  <si>
    <t>к решению Вавожского</t>
  </si>
  <si>
    <t>районного Совета депутатов</t>
  </si>
  <si>
    <t>Приложение 4</t>
  </si>
  <si>
    <t xml:space="preserve"> Дополнительно Переходящие собственные</t>
  </si>
  <si>
    <r>
      <t xml:space="preserve">Сумма изменений на 2015 год   </t>
    </r>
    <r>
      <rPr>
        <i/>
        <sz val="8"/>
        <rFont val="Times New Roman"/>
        <family val="1"/>
        <charset val="204"/>
      </rPr>
      <t xml:space="preserve">  (по состоянию на 01.06.2015)</t>
    </r>
  </si>
  <si>
    <r>
      <t xml:space="preserve">Сумма изменений на 2015 год                           </t>
    </r>
    <r>
      <rPr>
        <sz val="8"/>
        <rFont val="Times New Roman"/>
        <family val="1"/>
        <charset val="204"/>
      </rPr>
      <t xml:space="preserve">  (по состоянию на 01.06.2015)</t>
    </r>
  </si>
  <si>
    <t>540</t>
  </si>
  <si>
    <t xml:space="preserve">Иные межбюджетные трансферты    </t>
  </si>
  <si>
    <t>0950000</t>
  </si>
  <si>
    <t>0956013</t>
  </si>
  <si>
    <t>9906013</t>
  </si>
  <si>
    <t>0200000</t>
  </si>
  <si>
    <t>0210000</t>
  </si>
  <si>
    <t>0216151</t>
  </si>
  <si>
    <t>0316161</t>
  </si>
  <si>
    <t>Осуществление библиотечного и информационного обслуживания пользователей библиотеки</t>
  </si>
  <si>
    <t>Муниципальная программа «Охрана здоровья и формирование здорового образа жизни населения на 2015-2020 годы»</t>
  </si>
  <si>
    <t>Подпрограмма «Создание условий для развития физической культуры и спорта на 2015-2020 годы»</t>
  </si>
  <si>
    <t>Мероприятия в области спорта и физической культуры</t>
  </si>
  <si>
    <t>Подпрограмма «Административная реформа» муниципальной программы «Муниципальное управление»</t>
  </si>
  <si>
    <t>Многофункциональный центр предоставления государственных и муниципальных услуг муниципального образования</t>
  </si>
  <si>
    <t>0412</t>
  </si>
  <si>
    <t>Другие вопросы в области национальной экономики</t>
  </si>
  <si>
    <t>Иные межбюджетные трансферты</t>
  </si>
  <si>
    <t>9900572</t>
  </si>
  <si>
    <t>Дотации из бюджета Удмуртской Республики бюджетам муниципальных образований в Удмуртской Республике на реализацию наказов избирателей и повышение уровня благосостояния населения</t>
  </si>
  <si>
    <t>0503</t>
  </si>
  <si>
    <t>Благоустройство</t>
  </si>
  <si>
    <t>от 26 июня 2015 года  № 210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</si>
</sst>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00"/>
    <numFmt numFmtId="166" formatCode="000000"/>
  </numFmts>
  <fonts count="12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5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Protection="1">
      <protection locked="0"/>
    </xf>
    <xf numFmtId="0" fontId="7" fillId="0" borderId="0" xfId="0" applyFont="1"/>
    <xf numFmtId="0" fontId="0" fillId="0" borderId="0" xfId="0" applyFill="1"/>
    <xf numFmtId="164" fontId="7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2" fillId="0" borderId="1" xfId="0" applyNumberFormat="1" applyFont="1" applyFill="1" applyBorder="1" applyProtection="1">
      <protection locked="0"/>
    </xf>
    <xf numFmtId="49" fontId="3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/>
    <xf numFmtId="49" fontId="7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4" fontId="2" fillId="0" borderId="2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Protection="1">
      <protection locked="0"/>
    </xf>
    <xf numFmtId="165" fontId="2" fillId="0" borderId="1" xfId="0" applyNumberFormat="1" applyFont="1" applyFill="1" applyBorder="1" applyProtection="1">
      <protection locked="0"/>
    </xf>
    <xf numFmtId="0" fontId="9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66" fontId="6" fillId="0" borderId="1" xfId="0" quotePrefix="1" applyNumberFormat="1" applyFont="1" applyBorder="1" applyAlignment="1">
      <alignment wrapText="1"/>
    </xf>
    <xf numFmtId="166" fontId="1" fillId="0" borderId="1" xfId="0" quotePrefix="1" applyNumberFormat="1" applyFont="1" applyBorder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8" fillId="0" borderId="0" xfId="1" applyFont="1" applyFill="1" applyBorder="1" applyAlignment="1">
      <alignment horizontal="right"/>
    </xf>
    <xf numFmtId="0" fontId="8" fillId="0" borderId="0" xfId="1" applyFont="1" applyFill="1" applyAlignment="1">
      <alignment horizontal="right"/>
    </xf>
    <xf numFmtId="0" fontId="8" fillId="0" borderId="0" xfId="0" applyNumberFormat="1" applyFont="1" applyFill="1" applyAlignment="1">
      <alignment horizontal="right"/>
    </xf>
    <xf numFmtId="0" fontId="8" fillId="0" borderId="0" xfId="0" applyNumberFormat="1" applyFont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1"/>
  <sheetViews>
    <sheetView tabSelected="1" topLeftCell="A2" workbookViewId="0">
      <selection activeCell="A5" sqref="A5:L5"/>
    </sheetView>
  </sheetViews>
  <sheetFormatPr defaultRowHeight="15"/>
  <cols>
    <col min="1" max="1" width="49.7109375" style="1" customWidth="1"/>
    <col min="2" max="2" width="5.85546875" style="1" customWidth="1"/>
    <col min="3" max="3" width="9.140625" style="1" customWidth="1"/>
    <col min="4" max="4" width="5.85546875" style="1" customWidth="1"/>
    <col min="5" max="5" width="12.140625" style="23" hidden="1" customWidth="1"/>
    <col min="6" max="6" width="15.140625" hidden="1" customWidth="1"/>
    <col min="7" max="7" width="13.7109375" style="23" hidden="1" customWidth="1"/>
    <col min="8" max="9" width="11.85546875" style="23" hidden="1" customWidth="1"/>
    <col min="10" max="10" width="14.28515625" style="23" hidden="1" customWidth="1"/>
    <col min="11" max="11" width="13" hidden="1" customWidth="1"/>
    <col min="12" max="12" width="14.42578125" customWidth="1"/>
  </cols>
  <sheetData>
    <row r="1" spans="1:13" s="5" customFormat="1" ht="14.25" hidden="1" customHeight="1">
      <c r="A1" s="2"/>
      <c r="B1" s="3"/>
      <c r="C1" s="3"/>
      <c r="D1" s="3"/>
      <c r="E1" s="26"/>
      <c r="F1" s="26"/>
      <c r="G1" s="26"/>
      <c r="H1" s="4"/>
      <c r="I1" s="4"/>
      <c r="J1" s="4"/>
    </row>
    <row r="2" spans="1:13" ht="12.75" customHeight="1">
      <c r="A2" s="41" t="s">
        <v>234</v>
      </c>
      <c r="B2" s="41"/>
      <c r="C2" s="41"/>
      <c r="D2" s="41"/>
      <c r="E2" s="41"/>
      <c r="F2" s="41"/>
      <c r="G2" s="41"/>
      <c r="H2" s="41"/>
      <c r="I2" s="41"/>
      <c r="J2" s="41"/>
      <c r="K2" s="40"/>
      <c r="L2" s="40"/>
    </row>
    <row r="3" spans="1:13" ht="12.75" customHeight="1">
      <c r="A3" s="42" t="s">
        <v>232</v>
      </c>
      <c r="B3" s="42"/>
      <c r="C3" s="42"/>
      <c r="D3" s="42"/>
      <c r="E3" s="42"/>
      <c r="F3" s="42"/>
      <c r="G3" s="42"/>
      <c r="H3" s="42"/>
      <c r="I3" s="42"/>
      <c r="J3" s="42"/>
      <c r="K3" s="40"/>
      <c r="L3" s="40"/>
    </row>
    <row r="4" spans="1:13" ht="12.75" customHeight="1">
      <c r="A4" s="43" t="s">
        <v>233</v>
      </c>
      <c r="B4" s="43"/>
      <c r="C4" s="43"/>
      <c r="D4" s="43"/>
      <c r="E4" s="43"/>
      <c r="F4" s="43"/>
      <c r="G4" s="43"/>
      <c r="H4" s="43"/>
      <c r="I4" s="43"/>
      <c r="J4" s="43"/>
      <c r="K4" s="40"/>
      <c r="L4" s="40"/>
    </row>
    <row r="5" spans="1:13" ht="12.75" customHeight="1">
      <c r="A5" s="44" t="s">
        <v>260</v>
      </c>
      <c r="B5" s="44"/>
      <c r="C5" s="44"/>
      <c r="D5" s="44"/>
      <c r="E5" s="44"/>
      <c r="F5" s="44"/>
      <c r="G5" s="44"/>
      <c r="H5" s="44"/>
      <c r="I5" s="44"/>
      <c r="J5" s="44"/>
      <c r="K5" s="40"/>
      <c r="L5" s="40"/>
    </row>
    <row r="6" spans="1:13" ht="61.9" customHeight="1">
      <c r="A6" s="39" t="s">
        <v>231</v>
      </c>
      <c r="B6" s="39"/>
      <c r="C6" s="39"/>
      <c r="D6" s="39"/>
      <c r="E6" s="39"/>
      <c r="F6" s="39"/>
      <c r="G6" s="39"/>
      <c r="H6" s="40"/>
      <c r="I6" s="40"/>
      <c r="J6" s="40"/>
    </row>
    <row r="7" spans="1:13" ht="17.45" customHeight="1">
      <c r="A7" s="6"/>
      <c r="B7" s="6"/>
      <c r="C7" s="6"/>
      <c r="D7" s="6"/>
      <c r="F7" t="s">
        <v>229</v>
      </c>
      <c r="G7" s="8"/>
      <c r="H7" s="8"/>
      <c r="I7" s="8"/>
      <c r="J7" s="8"/>
      <c r="K7" s="8"/>
      <c r="L7" s="8" t="s">
        <v>10</v>
      </c>
      <c r="M7" s="7"/>
    </row>
    <row r="8" spans="1:13" s="11" customFormat="1" ht="70.900000000000006" customHeight="1">
      <c r="A8" s="9" t="s">
        <v>11</v>
      </c>
      <c r="B8" s="9" t="s">
        <v>12</v>
      </c>
      <c r="C8" s="9" t="s">
        <v>5</v>
      </c>
      <c r="D8" s="9" t="s">
        <v>13</v>
      </c>
      <c r="E8" s="10" t="str">
        <f>"Уточнённый план на " &amp;E10</f>
        <v>Уточнённый план на 01.01.2015</v>
      </c>
      <c r="F8" s="10" t="str">
        <f>CONCATENATE("Уточнённый план на ",IF(MID(F10,FIND("*",F10,1)+4,2)="01",CONCATENATE(TEXT(VALUE(RIGHT(F10,4)-1),"0000")," год"),CONCATENATE(RIGHT(F10,4)," год")))</f>
        <v>Уточнённый план на 2015 год</v>
      </c>
      <c r="G8" s="10" t="s">
        <v>230</v>
      </c>
      <c r="H8" s="32">
        <v>42118</v>
      </c>
      <c r="I8" s="32">
        <v>42076</v>
      </c>
      <c r="J8" s="35" t="s">
        <v>236</v>
      </c>
      <c r="K8" s="36" t="s">
        <v>235</v>
      </c>
      <c r="L8" s="10" t="s">
        <v>237</v>
      </c>
    </row>
    <row r="9" spans="1:13" s="15" customFormat="1" ht="12" hidden="1" customHeight="1">
      <c r="A9" s="12" t="s">
        <v>0</v>
      </c>
      <c r="B9" s="12" t="s">
        <v>2</v>
      </c>
      <c r="C9" s="12" t="s">
        <v>4</v>
      </c>
      <c r="D9" s="12" t="s">
        <v>6</v>
      </c>
      <c r="E9" s="13" t="s">
        <v>16</v>
      </c>
      <c r="F9" s="14" t="s">
        <v>228</v>
      </c>
      <c r="G9" s="13"/>
      <c r="H9" s="13"/>
      <c r="I9" s="13"/>
      <c r="J9" s="13"/>
      <c r="K9" s="13"/>
      <c r="L9" s="13"/>
    </row>
    <row r="10" spans="1:13" s="5" customFormat="1" ht="38.25" hidden="1" customHeight="1">
      <c r="A10" s="16" t="s">
        <v>1</v>
      </c>
      <c r="B10" s="16" t="s">
        <v>3</v>
      </c>
      <c r="C10" s="16" t="s">
        <v>5</v>
      </c>
      <c r="D10" s="16" t="s">
        <v>7</v>
      </c>
      <c r="E10" s="17" t="s">
        <v>15</v>
      </c>
      <c r="F10" s="18" t="s">
        <v>227</v>
      </c>
      <c r="G10" s="17"/>
      <c r="H10" s="17"/>
      <c r="I10" s="17"/>
      <c r="J10" s="17"/>
      <c r="K10" s="17"/>
      <c r="L10" s="17"/>
    </row>
    <row r="11" spans="1:13" s="22" customFormat="1" ht="15" hidden="1" customHeight="1">
      <c r="A11" s="19" t="s">
        <v>8</v>
      </c>
      <c r="B11" s="20" t="s">
        <v>9</v>
      </c>
      <c r="C11" s="20" t="s">
        <v>9</v>
      </c>
      <c r="D11" s="20" t="s">
        <v>9</v>
      </c>
      <c r="E11" s="24">
        <v>460907</v>
      </c>
      <c r="F11" s="24">
        <v>503509.54681999999</v>
      </c>
      <c r="G11" s="24"/>
      <c r="H11" s="21"/>
      <c r="I11" s="21"/>
      <c r="J11" s="21"/>
      <c r="K11" s="21"/>
      <c r="L11" s="21"/>
    </row>
    <row r="12" spans="1:13" s="5" customFormat="1" ht="14.25">
      <c r="A12" s="19" t="s">
        <v>17</v>
      </c>
      <c r="B12" s="29" t="s">
        <v>18</v>
      </c>
      <c r="C12" s="29" t="s">
        <v>9</v>
      </c>
      <c r="D12" s="29" t="s">
        <v>9</v>
      </c>
      <c r="E12" s="24">
        <v>48601.2</v>
      </c>
      <c r="F12" s="33">
        <v>50387.1</v>
      </c>
      <c r="G12" s="33">
        <f>SUM(F12-E12)</f>
        <v>1785.9000000000015</v>
      </c>
      <c r="H12" s="33">
        <v>30</v>
      </c>
      <c r="I12" s="33">
        <v>690</v>
      </c>
      <c r="J12" s="33">
        <f>SUM(J13+J18+J41+J42)</f>
        <v>1065.9000000000001</v>
      </c>
      <c r="K12" s="33">
        <f>SUM(K13+K18+K41+K42)</f>
        <v>-48.980999999999995</v>
      </c>
      <c r="L12" s="33">
        <f>SUM(L13+L18+L41+L42)</f>
        <v>88.91900000000021</v>
      </c>
    </row>
    <row r="13" spans="1:13" s="5" customFormat="1" ht="32.25">
      <c r="A13" s="19" t="s">
        <v>23</v>
      </c>
      <c r="B13" s="29" t="s">
        <v>24</v>
      </c>
      <c r="C13" s="29" t="s">
        <v>9</v>
      </c>
      <c r="D13" s="29" t="s">
        <v>9</v>
      </c>
      <c r="E13" s="24">
        <v>5312.9</v>
      </c>
      <c r="F13" s="33">
        <v>5372.9</v>
      </c>
      <c r="G13" s="33">
        <f t="shared" ref="G13:G31" si="0">SUM(F13-E13)</f>
        <v>60</v>
      </c>
      <c r="H13" s="33">
        <v>60</v>
      </c>
      <c r="I13" s="33">
        <v>40</v>
      </c>
      <c r="J13" s="33">
        <f t="shared" ref="J13:J31" si="1">SUM(G13-H13-I13)</f>
        <v>-40</v>
      </c>
      <c r="K13" s="33"/>
      <c r="L13" s="33">
        <f>SUM(J13:K13)</f>
        <v>-40</v>
      </c>
    </row>
    <row r="14" spans="1:13" s="5" customFormat="1" ht="14.25">
      <c r="A14" s="2" t="s">
        <v>19</v>
      </c>
      <c r="B14" s="30" t="s">
        <v>24</v>
      </c>
      <c r="C14" s="30" t="s">
        <v>20</v>
      </c>
      <c r="D14" s="30" t="s">
        <v>9</v>
      </c>
      <c r="E14" s="26">
        <v>5312.9</v>
      </c>
      <c r="F14" s="34">
        <v>5372.9</v>
      </c>
      <c r="G14" s="33">
        <f t="shared" si="0"/>
        <v>60</v>
      </c>
      <c r="H14" s="34">
        <v>60</v>
      </c>
      <c r="I14" s="34">
        <v>40</v>
      </c>
      <c r="J14" s="34">
        <f t="shared" si="1"/>
        <v>-40</v>
      </c>
      <c r="K14" s="34"/>
      <c r="L14" s="34">
        <f>SUM(J14:K14)</f>
        <v>-40</v>
      </c>
    </row>
    <row r="15" spans="1:13" s="5" customFormat="1" ht="14.25">
      <c r="A15" s="2" t="s">
        <v>25</v>
      </c>
      <c r="B15" s="30" t="s">
        <v>24</v>
      </c>
      <c r="C15" s="30" t="s">
        <v>26</v>
      </c>
      <c r="D15" s="30" t="s">
        <v>9</v>
      </c>
      <c r="E15" s="26">
        <v>5300</v>
      </c>
      <c r="F15" s="34">
        <v>5360</v>
      </c>
      <c r="G15" s="33">
        <f t="shared" si="0"/>
        <v>60</v>
      </c>
      <c r="H15" s="34">
        <v>60</v>
      </c>
      <c r="I15" s="34">
        <v>40</v>
      </c>
      <c r="J15" s="34">
        <f>SUM(J16:J17)</f>
        <v>-40.000000000000028</v>
      </c>
      <c r="K15" s="34">
        <f t="shared" ref="K15:L15" si="2">SUM(K16:K17)</f>
        <v>0</v>
      </c>
      <c r="L15" s="34">
        <f t="shared" si="2"/>
        <v>-40.000000000000028</v>
      </c>
    </row>
    <row r="16" spans="1:13" s="5" customFormat="1" ht="22.5">
      <c r="A16" s="2" t="s">
        <v>29</v>
      </c>
      <c r="B16" s="30" t="s">
        <v>24</v>
      </c>
      <c r="C16" s="30" t="s">
        <v>26</v>
      </c>
      <c r="D16" s="30" t="s">
        <v>30</v>
      </c>
      <c r="E16" s="26">
        <v>152</v>
      </c>
      <c r="F16" s="34">
        <v>210.97</v>
      </c>
      <c r="G16" s="33">
        <f t="shared" si="0"/>
        <v>58.97</v>
      </c>
      <c r="H16" s="34">
        <v>60</v>
      </c>
      <c r="I16" s="34"/>
      <c r="J16" s="34">
        <f t="shared" si="1"/>
        <v>-1.0300000000000011</v>
      </c>
      <c r="K16" s="34"/>
      <c r="L16" s="34">
        <f t="shared" ref="L16:L93" si="3">SUM(J16:K16)</f>
        <v>-1.0300000000000011</v>
      </c>
    </row>
    <row r="17" spans="1:12" s="5" customFormat="1" ht="22.5">
      <c r="A17" s="2" t="s">
        <v>31</v>
      </c>
      <c r="B17" s="30" t="s">
        <v>24</v>
      </c>
      <c r="C17" s="30" t="s">
        <v>26</v>
      </c>
      <c r="D17" s="30" t="s">
        <v>32</v>
      </c>
      <c r="E17" s="26">
        <v>407</v>
      </c>
      <c r="F17" s="34">
        <v>408.03</v>
      </c>
      <c r="G17" s="33">
        <f t="shared" si="0"/>
        <v>1.0299999999999727</v>
      </c>
      <c r="H17" s="34"/>
      <c r="I17" s="34">
        <v>40</v>
      </c>
      <c r="J17" s="34">
        <f t="shared" si="1"/>
        <v>-38.970000000000027</v>
      </c>
      <c r="K17" s="34"/>
      <c r="L17" s="34">
        <f t="shared" si="3"/>
        <v>-38.970000000000027</v>
      </c>
    </row>
    <row r="18" spans="1:12" s="5" customFormat="1" ht="32.25">
      <c r="A18" s="19" t="s">
        <v>36</v>
      </c>
      <c r="B18" s="29" t="s">
        <v>37</v>
      </c>
      <c r="C18" s="29" t="s">
        <v>9</v>
      </c>
      <c r="D18" s="29" t="s">
        <v>9</v>
      </c>
      <c r="E18" s="24">
        <v>31232.3</v>
      </c>
      <c r="F18" s="33">
        <v>31482.3</v>
      </c>
      <c r="G18" s="33">
        <f t="shared" si="0"/>
        <v>250</v>
      </c>
      <c r="H18" s="33">
        <v>-60</v>
      </c>
      <c r="I18" s="33">
        <v>310</v>
      </c>
      <c r="J18" s="33">
        <f>SUM(J19+J25+J30+J38)</f>
        <v>0</v>
      </c>
      <c r="K18" s="33">
        <f>SUM(K19+K25+K30+K38)</f>
        <v>90</v>
      </c>
      <c r="L18" s="33">
        <f>SUM(L19+L25+L30+L38)</f>
        <v>90</v>
      </c>
    </row>
    <row r="19" spans="1:12" s="5" customFormat="1" ht="22.5">
      <c r="A19" s="2" t="s">
        <v>42</v>
      </c>
      <c r="B19" s="30" t="s">
        <v>37</v>
      </c>
      <c r="C19" s="30" t="s">
        <v>43</v>
      </c>
      <c r="D19" s="30" t="s">
        <v>9</v>
      </c>
      <c r="E19" s="26">
        <v>592</v>
      </c>
      <c r="F19" s="34">
        <v>592</v>
      </c>
      <c r="G19" s="33">
        <f t="shared" si="0"/>
        <v>0</v>
      </c>
      <c r="H19" s="34"/>
      <c r="I19" s="34"/>
      <c r="J19" s="34">
        <f>SUM(J20)</f>
        <v>0</v>
      </c>
      <c r="K19" s="34">
        <f t="shared" ref="K19:L19" si="4">SUM(K20)</f>
        <v>0</v>
      </c>
      <c r="L19" s="34">
        <f t="shared" si="4"/>
        <v>0</v>
      </c>
    </row>
    <row r="20" spans="1:12" s="5" customFormat="1" ht="22.5">
      <c r="A20" s="2" t="s">
        <v>40</v>
      </c>
      <c r="B20" s="30" t="s">
        <v>37</v>
      </c>
      <c r="C20" s="30" t="s">
        <v>44</v>
      </c>
      <c r="D20" s="30" t="s">
        <v>9</v>
      </c>
      <c r="E20" s="26">
        <v>592</v>
      </c>
      <c r="F20" s="34">
        <v>592</v>
      </c>
      <c r="G20" s="33">
        <f t="shared" si="0"/>
        <v>0</v>
      </c>
      <c r="H20" s="34"/>
      <c r="I20" s="34"/>
      <c r="J20" s="34">
        <f t="shared" si="1"/>
        <v>0</v>
      </c>
      <c r="K20" s="34"/>
      <c r="L20" s="34">
        <f t="shared" si="3"/>
        <v>0</v>
      </c>
    </row>
    <row r="21" spans="1:12" s="5" customFormat="1" ht="14.25">
      <c r="A21" s="2" t="s">
        <v>25</v>
      </c>
      <c r="B21" s="30" t="s">
        <v>37</v>
      </c>
      <c r="C21" s="30" t="s">
        <v>45</v>
      </c>
      <c r="D21" s="30" t="s">
        <v>9</v>
      </c>
      <c r="E21" s="26">
        <v>592</v>
      </c>
      <c r="F21" s="34">
        <v>592</v>
      </c>
      <c r="G21" s="33">
        <f t="shared" si="0"/>
        <v>0</v>
      </c>
      <c r="H21" s="34"/>
      <c r="I21" s="34"/>
      <c r="J21" s="34">
        <f t="shared" si="1"/>
        <v>0</v>
      </c>
      <c r="K21" s="34"/>
      <c r="L21" s="34">
        <f t="shared" si="3"/>
        <v>0</v>
      </c>
    </row>
    <row r="22" spans="1:12" s="5" customFormat="1" ht="22.5">
      <c r="A22" s="2" t="s">
        <v>21</v>
      </c>
      <c r="B22" s="30" t="s">
        <v>37</v>
      </c>
      <c r="C22" s="30" t="s">
        <v>45</v>
      </c>
      <c r="D22" s="30" t="s">
        <v>22</v>
      </c>
      <c r="E22" s="26">
        <v>590</v>
      </c>
      <c r="F22" s="34">
        <v>580.1</v>
      </c>
      <c r="G22" s="33">
        <f t="shared" si="0"/>
        <v>-9.8999999999999773</v>
      </c>
      <c r="H22" s="34"/>
      <c r="I22" s="34"/>
      <c r="J22" s="34">
        <f t="shared" si="1"/>
        <v>-9.8999999999999773</v>
      </c>
      <c r="K22" s="34"/>
      <c r="L22" s="34">
        <f t="shared" si="3"/>
        <v>-9.8999999999999773</v>
      </c>
    </row>
    <row r="23" spans="1:12" s="5" customFormat="1" ht="22.5">
      <c r="A23" s="2" t="s">
        <v>27</v>
      </c>
      <c r="B23" s="30" t="s">
        <v>37</v>
      </c>
      <c r="C23" s="30" t="s">
        <v>45</v>
      </c>
      <c r="D23" s="30" t="s">
        <v>28</v>
      </c>
      <c r="E23" s="26"/>
      <c r="F23" s="34">
        <v>0.6</v>
      </c>
      <c r="G23" s="33">
        <f t="shared" si="0"/>
        <v>0.6</v>
      </c>
      <c r="H23" s="34"/>
      <c r="I23" s="34"/>
      <c r="J23" s="34">
        <f t="shared" si="1"/>
        <v>0.6</v>
      </c>
      <c r="K23" s="34"/>
      <c r="L23" s="34">
        <f t="shared" si="3"/>
        <v>0.6</v>
      </c>
    </row>
    <row r="24" spans="1:12" s="5" customFormat="1" ht="22.5">
      <c r="A24" s="2" t="s">
        <v>31</v>
      </c>
      <c r="B24" s="30" t="s">
        <v>37</v>
      </c>
      <c r="C24" s="30" t="s">
        <v>45</v>
      </c>
      <c r="D24" s="30" t="s">
        <v>32</v>
      </c>
      <c r="E24" s="26">
        <v>2</v>
      </c>
      <c r="F24" s="34">
        <v>11.3</v>
      </c>
      <c r="G24" s="33">
        <f t="shared" si="0"/>
        <v>9.3000000000000007</v>
      </c>
      <c r="H24" s="34"/>
      <c r="I24" s="34"/>
      <c r="J24" s="34">
        <f t="shared" si="1"/>
        <v>9.3000000000000007</v>
      </c>
      <c r="K24" s="34"/>
      <c r="L24" s="34">
        <f t="shared" si="3"/>
        <v>9.3000000000000007</v>
      </c>
    </row>
    <row r="25" spans="1:12" s="5" customFormat="1" ht="22.5">
      <c r="A25" s="2" t="s">
        <v>46</v>
      </c>
      <c r="B25" s="30" t="s">
        <v>37</v>
      </c>
      <c r="C25" s="30" t="s">
        <v>47</v>
      </c>
      <c r="D25" s="30" t="s">
        <v>9</v>
      </c>
      <c r="E25" s="26">
        <v>1887.2</v>
      </c>
      <c r="F25" s="34">
        <v>1887.2</v>
      </c>
      <c r="G25" s="33">
        <f t="shared" si="0"/>
        <v>0</v>
      </c>
      <c r="H25" s="34"/>
      <c r="I25" s="34"/>
      <c r="J25" s="33">
        <f t="shared" si="1"/>
        <v>0</v>
      </c>
      <c r="K25" s="33"/>
      <c r="L25" s="34">
        <f t="shared" si="3"/>
        <v>0</v>
      </c>
    </row>
    <row r="26" spans="1:12" s="5" customFormat="1" ht="14.25">
      <c r="A26" s="2" t="s">
        <v>48</v>
      </c>
      <c r="B26" s="30" t="s">
        <v>37</v>
      </c>
      <c r="C26" s="30" t="s">
        <v>49</v>
      </c>
      <c r="D26" s="30" t="s">
        <v>9</v>
      </c>
      <c r="E26" s="26">
        <v>1615.7</v>
      </c>
      <c r="F26" s="34">
        <v>1615.7</v>
      </c>
      <c r="G26" s="33">
        <f t="shared" si="0"/>
        <v>0</v>
      </c>
      <c r="H26" s="34"/>
      <c r="I26" s="34"/>
      <c r="J26" s="33">
        <f t="shared" si="1"/>
        <v>0</v>
      </c>
      <c r="K26" s="33"/>
      <c r="L26" s="34">
        <f t="shared" si="3"/>
        <v>0</v>
      </c>
    </row>
    <row r="27" spans="1:12" s="5" customFormat="1" ht="22.5">
      <c r="A27" s="2" t="s">
        <v>52</v>
      </c>
      <c r="B27" s="30" t="s">
        <v>37</v>
      </c>
      <c r="C27" s="30" t="s">
        <v>53</v>
      </c>
      <c r="D27" s="30" t="s">
        <v>9</v>
      </c>
      <c r="E27" s="26">
        <v>62.1</v>
      </c>
      <c r="F27" s="34">
        <v>62.1</v>
      </c>
      <c r="G27" s="33">
        <f t="shared" si="0"/>
        <v>0</v>
      </c>
      <c r="H27" s="34"/>
      <c r="I27" s="34"/>
      <c r="J27" s="33">
        <f t="shared" si="1"/>
        <v>0</v>
      </c>
      <c r="K27" s="33"/>
      <c r="L27" s="34">
        <f t="shared" si="3"/>
        <v>0</v>
      </c>
    </row>
    <row r="28" spans="1:12" s="5" customFormat="1" ht="22.5">
      <c r="A28" s="2" t="s">
        <v>21</v>
      </c>
      <c r="B28" s="30" t="s">
        <v>37</v>
      </c>
      <c r="C28" s="30" t="s">
        <v>53</v>
      </c>
      <c r="D28" s="30" t="s">
        <v>22</v>
      </c>
      <c r="E28" s="26">
        <v>59.4</v>
      </c>
      <c r="F28" s="34">
        <v>61.422339999999998</v>
      </c>
      <c r="G28" s="33">
        <f t="shared" si="0"/>
        <v>2.0223399999999998</v>
      </c>
      <c r="H28" s="34"/>
      <c r="I28" s="34"/>
      <c r="J28" s="33">
        <f t="shared" si="1"/>
        <v>2.0223399999999998</v>
      </c>
      <c r="K28" s="33"/>
      <c r="L28" s="34">
        <f t="shared" si="3"/>
        <v>2.0223399999999998</v>
      </c>
    </row>
    <row r="29" spans="1:12" s="5" customFormat="1" ht="22.5">
      <c r="A29" s="2" t="s">
        <v>31</v>
      </c>
      <c r="B29" s="30" t="s">
        <v>37</v>
      </c>
      <c r="C29" s="30" t="s">
        <v>53</v>
      </c>
      <c r="D29" s="30" t="s">
        <v>32</v>
      </c>
      <c r="E29" s="26">
        <v>2.7</v>
      </c>
      <c r="F29" s="34">
        <v>0.67766000000000004</v>
      </c>
      <c r="G29" s="33">
        <f t="shared" si="0"/>
        <v>-2.0223400000000002</v>
      </c>
      <c r="H29" s="34"/>
      <c r="I29" s="34"/>
      <c r="J29" s="33">
        <f t="shared" si="1"/>
        <v>-2.0223400000000002</v>
      </c>
      <c r="K29" s="33"/>
      <c r="L29" s="34">
        <f t="shared" si="3"/>
        <v>-2.0223400000000002</v>
      </c>
    </row>
    <row r="30" spans="1:12" s="5" customFormat="1" ht="22.5">
      <c r="A30" s="2" t="s">
        <v>58</v>
      </c>
      <c r="B30" s="30" t="s">
        <v>37</v>
      </c>
      <c r="C30" s="30" t="s">
        <v>59</v>
      </c>
      <c r="D30" s="30" t="s">
        <v>9</v>
      </c>
      <c r="E30" s="26">
        <v>24526.9</v>
      </c>
      <c r="F30" s="34">
        <v>24776.9</v>
      </c>
      <c r="G30" s="33">
        <f t="shared" si="0"/>
        <v>250</v>
      </c>
      <c r="H30" s="34">
        <v>-60</v>
      </c>
      <c r="I30" s="34">
        <v>310</v>
      </c>
      <c r="J30" s="33">
        <f>SUM(J31+J34)</f>
        <v>0</v>
      </c>
      <c r="K30" s="33">
        <f t="shared" ref="K30:L30" si="5">SUM(K31+K34)</f>
        <v>70</v>
      </c>
      <c r="L30" s="33">
        <f t="shared" si="5"/>
        <v>70</v>
      </c>
    </row>
    <row r="31" spans="1:12" s="5" customFormat="1" ht="14.25">
      <c r="A31" s="2" t="s">
        <v>60</v>
      </c>
      <c r="B31" s="30" t="s">
        <v>37</v>
      </c>
      <c r="C31" s="30" t="s">
        <v>61</v>
      </c>
      <c r="D31" s="30" t="s">
        <v>9</v>
      </c>
      <c r="E31" s="26">
        <v>1122</v>
      </c>
      <c r="F31" s="34">
        <v>1122</v>
      </c>
      <c r="G31" s="33">
        <f t="shared" si="0"/>
        <v>0</v>
      </c>
      <c r="H31" s="34"/>
      <c r="I31" s="34"/>
      <c r="J31" s="33">
        <f t="shared" si="1"/>
        <v>0</v>
      </c>
      <c r="K31" s="33"/>
      <c r="L31" s="34">
        <f t="shared" si="3"/>
        <v>0</v>
      </c>
    </row>
    <row r="32" spans="1:12" s="5" customFormat="1" ht="22.5">
      <c r="A32" s="2" t="s">
        <v>29</v>
      </c>
      <c r="B32" s="30" t="s">
        <v>37</v>
      </c>
      <c r="C32" s="30" t="s">
        <v>61</v>
      </c>
      <c r="D32" s="30" t="s">
        <v>30</v>
      </c>
      <c r="E32" s="26">
        <v>180.1</v>
      </c>
      <c r="F32" s="34">
        <v>148.1</v>
      </c>
      <c r="G32" s="33">
        <f t="shared" ref="G32:G45" si="6">SUM(F32-E32)</f>
        <v>-32</v>
      </c>
      <c r="H32" s="34"/>
      <c r="I32" s="34"/>
      <c r="J32" s="33">
        <f t="shared" ref="J32:J45" si="7">SUM(G32-H32-I32)</f>
        <v>-32</v>
      </c>
      <c r="K32" s="33"/>
      <c r="L32" s="34">
        <f t="shared" si="3"/>
        <v>-32</v>
      </c>
    </row>
    <row r="33" spans="1:12" s="5" customFormat="1" ht="22.5">
      <c r="A33" s="2" t="s">
        <v>31</v>
      </c>
      <c r="B33" s="30" t="s">
        <v>37</v>
      </c>
      <c r="C33" s="30" t="s">
        <v>61</v>
      </c>
      <c r="D33" s="30" t="s">
        <v>32</v>
      </c>
      <c r="E33" s="26">
        <v>53.1</v>
      </c>
      <c r="F33" s="34">
        <v>85.1</v>
      </c>
      <c r="G33" s="33">
        <f t="shared" si="6"/>
        <v>31.999999999999993</v>
      </c>
      <c r="H33" s="34"/>
      <c r="I33" s="34"/>
      <c r="J33" s="33">
        <f t="shared" si="7"/>
        <v>31.999999999999993</v>
      </c>
      <c r="K33" s="33"/>
      <c r="L33" s="34">
        <f t="shared" si="3"/>
        <v>31.999999999999993</v>
      </c>
    </row>
    <row r="34" spans="1:12" s="5" customFormat="1" ht="33.75">
      <c r="A34" s="2" t="s">
        <v>62</v>
      </c>
      <c r="B34" s="30" t="s">
        <v>37</v>
      </c>
      <c r="C34" s="30" t="s">
        <v>63</v>
      </c>
      <c r="D34" s="30" t="s">
        <v>9</v>
      </c>
      <c r="E34" s="26">
        <v>22905.4</v>
      </c>
      <c r="F34" s="34">
        <v>23155.4</v>
      </c>
      <c r="G34" s="33">
        <f t="shared" si="6"/>
        <v>250</v>
      </c>
      <c r="H34" s="34">
        <v>-60</v>
      </c>
      <c r="I34" s="34">
        <v>310</v>
      </c>
      <c r="J34" s="33">
        <f>SUM(J35)</f>
        <v>0</v>
      </c>
      <c r="K34" s="33">
        <f>SUM(K35)</f>
        <v>70</v>
      </c>
      <c r="L34" s="33">
        <f>SUM(L35)</f>
        <v>70</v>
      </c>
    </row>
    <row r="35" spans="1:12" s="5" customFormat="1" ht="14.25">
      <c r="A35" s="2" t="s">
        <v>25</v>
      </c>
      <c r="B35" s="30" t="s">
        <v>37</v>
      </c>
      <c r="C35" s="30" t="s">
        <v>64</v>
      </c>
      <c r="D35" s="30" t="s">
        <v>9</v>
      </c>
      <c r="E35" s="26">
        <v>21176</v>
      </c>
      <c r="F35" s="34">
        <v>21426</v>
      </c>
      <c r="G35" s="33">
        <f t="shared" si="6"/>
        <v>250</v>
      </c>
      <c r="H35" s="34">
        <v>-60</v>
      </c>
      <c r="I35" s="34">
        <v>310</v>
      </c>
      <c r="J35" s="33">
        <f t="shared" si="7"/>
        <v>0</v>
      </c>
      <c r="K35" s="33">
        <v>70</v>
      </c>
      <c r="L35" s="34">
        <f t="shared" si="3"/>
        <v>70</v>
      </c>
    </row>
    <row r="36" spans="1:12" s="5" customFormat="1" ht="22.5">
      <c r="A36" s="2" t="s">
        <v>29</v>
      </c>
      <c r="B36" s="30" t="s">
        <v>37</v>
      </c>
      <c r="C36" s="30" t="s">
        <v>64</v>
      </c>
      <c r="D36" s="30" t="s">
        <v>30</v>
      </c>
      <c r="E36" s="26">
        <v>338</v>
      </c>
      <c r="F36" s="34">
        <v>422</v>
      </c>
      <c r="G36" s="33">
        <f t="shared" si="6"/>
        <v>84</v>
      </c>
      <c r="H36" s="34">
        <v>-60</v>
      </c>
      <c r="I36" s="34">
        <v>60</v>
      </c>
      <c r="J36" s="33">
        <f t="shared" si="7"/>
        <v>84</v>
      </c>
      <c r="K36" s="33"/>
      <c r="L36" s="34">
        <f t="shared" si="3"/>
        <v>84</v>
      </c>
    </row>
    <row r="37" spans="1:12" s="5" customFormat="1" ht="22.5">
      <c r="A37" s="2" t="s">
        <v>31</v>
      </c>
      <c r="B37" s="30" t="s">
        <v>37</v>
      </c>
      <c r="C37" s="30" t="s">
        <v>64</v>
      </c>
      <c r="D37" s="30" t="s">
        <v>32</v>
      </c>
      <c r="E37" s="26">
        <v>2550</v>
      </c>
      <c r="F37" s="34">
        <v>2666</v>
      </c>
      <c r="G37" s="33">
        <f t="shared" si="6"/>
        <v>116</v>
      </c>
      <c r="H37" s="34"/>
      <c r="I37" s="34">
        <v>200</v>
      </c>
      <c r="J37" s="33">
        <f t="shared" si="7"/>
        <v>-84</v>
      </c>
      <c r="K37" s="33">
        <v>70</v>
      </c>
      <c r="L37" s="34">
        <f t="shared" si="3"/>
        <v>-14</v>
      </c>
    </row>
    <row r="38" spans="1:12" s="5" customFormat="1" ht="14.25">
      <c r="A38" s="2" t="s">
        <v>19</v>
      </c>
      <c r="B38" s="30" t="s">
        <v>37</v>
      </c>
      <c r="C38" s="30" t="s">
        <v>20</v>
      </c>
      <c r="D38" s="30"/>
      <c r="E38" s="26"/>
      <c r="F38" s="34"/>
      <c r="G38" s="33"/>
      <c r="H38" s="34"/>
      <c r="I38" s="34"/>
      <c r="J38" s="33"/>
      <c r="K38" s="33">
        <v>20</v>
      </c>
      <c r="L38" s="34">
        <f t="shared" si="3"/>
        <v>20</v>
      </c>
    </row>
    <row r="39" spans="1:12" s="5" customFormat="1" ht="14.25">
      <c r="A39" s="2" t="s">
        <v>25</v>
      </c>
      <c r="B39" s="30" t="s">
        <v>37</v>
      </c>
      <c r="C39" s="30" t="s">
        <v>26</v>
      </c>
      <c r="D39" s="30"/>
      <c r="E39" s="26"/>
      <c r="F39" s="34"/>
      <c r="G39" s="33"/>
      <c r="H39" s="34"/>
      <c r="I39" s="34"/>
      <c r="J39" s="33"/>
      <c r="K39" s="33">
        <v>20</v>
      </c>
      <c r="L39" s="34">
        <f t="shared" si="3"/>
        <v>20</v>
      </c>
    </row>
    <row r="40" spans="1:12" s="5" customFormat="1" ht="14.25">
      <c r="A40" s="2" t="s">
        <v>239</v>
      </c>
      <c r="B40" s="30" t="s">
        <v>37</v>
      </c>
      <c r="C40" s="30" t="s">
        <v>26</v>
      </c>
      <c r="D40" s="30" t="s">
        <v>238</v>
      </c>
      <c r="E40" s="26"/>
      <c r="F40" s="34"/>
      <c r="G40" s="33"/>
      <c r="H40" s="34"/>
      <c r="I40" s="34"/>
      <c r="J40" s="33"/>
      <c r="K40" s="33">
        <v>20</v>
      </c>
      <c r="L40" s="34">
        <f t="shared" si="3"/>
        <v>20</v>
      </c>
    </row>
    <row r="41" spans="1:12" s="5" customFormat="1" ht="32.25">
      <c r="A41" s="19" t="s">
        <v>67</v>
      </c>
      <c r="B41" s="29" t="s">
        <v>68</v>
      </c>
      <c r="C41" s="29" t="s">
        <v>9</v>
      </c>
      <c r="D41" s="29" t="s">
        <v>9</v>
      </c>
      <c r="E41" s="24">
        <v>6477</v>
      </c>
      <c r="F41" s="33">
        <v>6477</v>
      </c>
      <c r="G41" s="33">
        <f t="shared" si="6"/>
        <v>0</v>
      </c>
      <c r="H41" s="33"/>
      <c r="I41" s="33"/>
      <c r="J41" s="33">
        <f t="shared" si="7"/>
        <v>0</v>
      </c>
      <c r="K41" s="33"/>
      <c r="L41" s="34">
        <f t="shared" si="3"/>
        <v>0</v>
      </c>
    </row>
    <row r="42" spans="1:12" s="5" customFormat="1" ht="14.25">
      <c r="A42" s="19" t="s">
        <v>69</v>
      </c>
      <c r="B42" s="29" t="s">
        <v>70</v>
      </c>
      <c r="C42" s="29" t="s">
        <v>9</v>
      </c>
      <c r="D42" s="29" t="s">
        <v>9</v>
      </c>
      <c r="E42" s="24">
        <v>4009</v>
      </c>
      <c r="F42" s="33">
        <v>5484.9</v>
      </c>
      <c r="G42" s="33">
        <f t="shared" si="6"/>
        <v>1475.8999999999996</v>
      </c>
      <c r="H42" s="33">
        <v>30</v>
      </c>
      <c r="I42" s="33">
        <v>340</v>
      </c>
      <c r="J42" s="33">
        <f>SUM(J43+J46+J50)</f>
        <v>1105.9000000000001</v>
      </c>
      <c r="K42" s="33">
        <f>SUM(K43+K46+K50)</f>
        <v>-138.98099999999999</v>
      </c>
      <c r="L42" s="33">
        <f>SUM(L43+L46+L50)</f>
        <v>38.91900000000021</v>
      </c>
    </row>
    <row r="43" spans="1:12" s="5" customFormat="1" ht="33.75">
      <c r="A43" s="2" t="s">
        <v>74</v>
      </c>
      <c r="B43" s="30" t="s">
        <v>70</v>
      </c>
      <c r="C43" s="30" t="s">
        <v>75</v>
      </c>
      <c r="D43" s="30" t="s">
        <v>9</v>
      </c>
      <c r="E43" s="26">
        <v>300</v>
      </c>
      <c r="F43" s="34">
        <v>215</v>
      </c>
      <c r="G43" s="33">
        <f t="shared" si="6"/>
        <v>-85</v>
      </c>
      <c r="H43" s="34"/>
      <c r="I43" s="34">
        <v>215</v>
      </c>
      <c r="J43" s="33">
        <f t="shared" si="7"/>
        <v>-300</v>
      </c>
      <c r="K43" s="33">
        <v>-215</v>
      </c>
      <c r="L43" s="34">
        <f t="shared" si="3"/>
        <v>-515</v>
      </c>
    </row>
    <row r="44" spans="1:12" s="5" customFormat="1" ht="22.5">
      <c r="A44" s="2" t="s">
        <v>76</v>
      </c>
      <c r="B44" s="30" t="s">
        <v>70</v>
      </c>
      <c r="C44" s="30" t="s">
        <v>77</v>
      </c>
      <c r="D44" s="30" t="s">
        <v>9</v>
      </c>
      <c r="E44" s="26">
        <v>300</v>
      </c>
      <c r="F44" s="34">
        <v>215</v>
      </c>
      <c r="G44" s="33">
        <f t="shared" si="6"/>
        <v>-85</v>
      </c>
      <c r="H44" s="34"/>
      <c r="I44" s="34">
        <v>215</v>
      </c>
      <c r="J44" s="33">
        <f t="shared" si="7"/>
        <v>-300</v>
      </c>
      <c r="K44" s="33">
        <v>-215</v>
      </c>
      <c r="L44" s="34">
        <f t="shared" si="3"/>
        <v>-515</v>
      </c>
    </row>
    <row r="45" spans="1:12" s="5" customFormat="1" ht="22.5">
      <c r="A45" s="2" t="s">
        <v>31</v>
      </c>
      <c r="B45" s="30" t="s">
        <v>70</v>
      </c>
      <c r="C45" s="30" t="s">
        <v>77</v>
      </c>
      <c r="D45" s="30" t="s">
        <v>32</v>
      </c>
      <c r="E45" s="26">
        <v>300</v>
      </c>
      <c r="F45" s="34">
        <v>215</v>
      </c>
      <c r="G45" s="33">
        <f t="shared" si="6"/>
        <v>-85</v>
      </c>
      <c r="H45" s="34"/>
      <c r="I45" s="34">
        <v>215</v>
      </c>
      <c r="J45" s="33">
        <f t="shared" si="7"/>
        <v>-300</v>
      </c>
      <c r="K45" s="33">
        <v>-215</v>
      </c>
      <c r="L45" s="34">
        <f t="shared" si="3"/>
        <v>-515</v>
      </c>
    </row>
    <row r="46" spans="1:12" s="5" customFormat="1" ht="22.5">
      <c r="A46" s="2" t="s">
        <v>58</v>
      </c>
      <c r="B46" s="30" t="s">
        <v>70</v>
      </c>
      <c r="C46" s="30" t="s">
        <v>59</v>
      </c>
      <c r="D46" s="30"/>
      <c r="E46" s="26"/>
      <c r="F46" s="34"/>
      <c r="G46" s="33"/>
      <c r="H46" s="34"/>
      <c r="I46" s="34"/>
      <c r="J46" s="33">
        <f>SUM(J47)</f>
        <v>0</v>
      </c>
      <c r="K46" s="33">
        <f t="shared" ref="K46:L46" si="8">SUM(K47)</f>
        <v>61.619</v>
      </c>
      <c r="L46" s="33">
        <f t="shared" si="8"/>
        <v>61.619</v>
      </c>
    </row>
    <row r="47" spans="1:12" s="5" customFormat="1" ht="21.75">
      <c r="A47" s="37" t="s">
        <v>251</v>
      </c>
      <c r="B47" s="30" t="s">
        <v>70</v>
      </c>
      <c r="C47" s="30" t="s">
        <v>240</v>
      </c>
      <c r="D47" s="30"/>
      <c r="E47" s="26"/>
      <c r="F47" s="34"/>
      <c r="G47" s="33"/>
      <c r="H47" s="34"/>
      <c r="I47" s="34"/>
      <c r="J47" s="33"/>
      <c r="K47" s="33">
        <v>61.619</v>
      </c>
      <c r="L47" s="34">
        <f t="shared" si="3"/>
        <v>61.619</v>
      </c>
    </row>
    <row r="48" spans="1:12" s="5" customFormat="1" ht="32.25">
      <c r="A48" s="37" t="s">
        <v>252</v>
      </c>
      <c r="B48" s="30" t="s">
        <v>70</v>
      </c>
      <c r="C48" s="30" t="s">
        <v>241</v>
      </c>
      <c r="D48" s="30"/>
      <c r="E48" s="26"/>
      <c r="F48" s="34"/>
      <c r="G48" s="33"/>
      <c r="H48" s="34"/>
      <c r="I48" s="34"/>
      <c r="J48" s="33"/>
      <c r="K48" s="33">
        <v>61.619</v>
      </c>
      <c r="L48" s="34">
        <f t="shared" si="3"/>
        <v>61.619</v>
      </c>
    </row>
    <row r="49" spans="1:12" s="5" customFormat="1" ht="14.25">
      <c r="A49" s="2" t="s">
        <v>137</v>
      </c>
      <c r="B49" s="30" t="s">
        <v>70</v>
      </c>
      <c r="C49" s="30" t="s">
        <v>241</v>
      </c>
      <c r="D49" s="30" t="s">
        <v>138</v>
      </c>
      <c r="E49" s="26"/>
      <c r="F49" s="34"/>
      <c r="G49" s="33"/>
      <c r="H49" s="34"/>
      <c r="I49" s="34"/>
      <c r="J49" s="33"/>
      <c r="K49" s="33">
        <v>61.619</v>
      </c>
      <c r="L49" s="34">
        <f t="shared" si="3"/>
        <v>61.619</v>
      </c>
    </row>
    <row r="50" spans="1:12" s="5" customFormat="1" ht="14.25">
      <c r="A50" s="2" t="s">
        <v>19</v>
      </c>
      <c r="B50" s="30" t="s">
        <v>70</v>
      </c>
      <c r="C50" s="30" t="s">
        <v>20</v>
      </c>
      <c r="D50" s="30" t="s">
        <v>9</v>
      </c>
      <c r="E50" s="26">
        <v>1188</v>
      </c>
      <c r="F50" s="34">
        <v>2748.9</v>
      </c>
      <c r="G50" s="33">
        <f t="shared" ref="G50:G81" si="9">SUM(F50-E50)</f>
        <v>1560.9</v>
      </c>
      <c r="H50" s="34">
        <v>30</v>
      </c>
      <c r="I50" s="34">
        <v>125</v>
      </c>
      <c r="J50" s="33">
        <f>SUM(J51+J53+J58+J60)</f>
        <v>1405.9</v>
      </c>
      <c r="K50" s="33">
        <f>SUM(K51+K53+K58+K60)</f>
        <v>14.4</v>
      </c>
      <c r="L50" s="33">
        <f>SUM(L51+L53+L58+L60+L56)</f>
        <v>492.30000000000018</v>
      </c>
    </row>
    <row r="51" spans="1:12" s="5" customFormat="1" ht="56.25">
      <c r="A51" s="2" t="s">
        <v>81</v>
      </c>
      <c r="B51" s="30" t="s">
        <v>70</v>
      </c>
      <c r="C51" s="30" t="s">
        <v>82</v>
      </c>
      <c r="D51" s="30" t="s">
        <v>9</v>
      </c>
      <c r="E51" s="26"/>
      <c r="F51" s="34">
        <v>1365.9</v>
      </c>
      <c r="G51" s="33">
        <f t="shared" si="9"/>
        <v>1365.9</v>
      </c>
      <c r="H51" s="34"/>
      <c r="I51" s="34"/>
      <c r="J51" s="33">
        <f t="shared" ref="J51:J81" si="10">SUM(G51-H51-I51)</f>
        <v>1365.9</v>
      </c>
      <c r="K51" s="33"/>
      <c r="L51" s="34">
        <f t="shared" si="3"/>
        <v>1365.9</v>
      </c>
    </row>
    <row r="52" spans="1:12" s="5" customFormat="1" ht="22.5">
      <c r="A52" s="2" t="s">
        <v>31</v>
      </c>
      <c r="B52" s="30" t="s">
        <v>70</v>
      </c>
      <c r="C52" s="30" t="s">
        <v>82</v>
      </c>
      <c r="D52" s="30" t="s">
        <v>32</v>
      </c>
      <c r="E52" s="26"/>
      <c r="F52" s="34">
        <v>1365.9</v>
      </c>
      <c r="G52" s="33">
        <f t="shared" si="9"/>
        <v>1365.9</v>
      </c>
      <c r="H52" s="34"/>
      <c r="I52" s="34"/>
      <c r="J52" s="33">
        <f t="shared" si="10"/>
        <v>1365.9</v>
      </c>
      <c r="K52" s="33"/>
      <c r="L52" s="34">
        <f t="shared" si="3"/>
        <v>1365.9</v>
      </c>
    </row>
    <row r="53" spans="1:12" s="5" customFormat="1" ht="33.75">
      <c r="A53" s="2" t="s">
        <v>83</v>
      </c>
      <c r="B53" s="30" t="s">
        <v>70</v>
      </c>
      <c r="C53" s="30" t="s">
        <v>84</v>
      </c>
      <c r="D53" s="30" t="s">
        <v>9</v>
      </c>
      <c r="E53" s="26">
        <v>45</v>
      </c>
      <c r="F53" s="34">
        <v>45</v>
      </c>
      <c r="G53" s="33">
        <f t="shared" si="9"/>
        <v>0</v>
      </c>
      <c r="H53" s="34"/>
      <c r="I53" s="34"/>
      <c r="J53" s="33">
        <f t="shared" si="10"/>
        <v>0</v>
      </c>
      <c r="K53" s="33"/>
      <c r="L53" s="34">
        <f t="shared" si="3"/>
        <v>0</v>
      </c>
    </row>
    <row r="54" spans="1:12" s="5" customFormat="1" ht="22.5">
      <c r="A54" s="2" t="s">
        <v>29</v>
      </c>
      <c r="B54" s="30" t="s">
        <v>70</v>
      </c>
      <c r="C54" s="30" t="s">
        <v>84</v>
      </c>
      <c r="D54" s="30" t="s">
        <v>30</v>
      </c>
      <c r="E54" s="26">
        <v>42</v>
      </c>
      <c r="F54" s="34">
        <v>5.4</v>
      </c>
      <c r="G54" s="33">
        <f t="shared" si="9"/>
        <v>-36.6</v>
      </c>
      <c r="H54" s="34"/>
      <c r="I54" s="34"/>
      <c r="J54" s="33">
        <f t="shared" si="10"/>
        <v>-36.6</v>
      </c>
      <c r="K54" s="33"/>
      <c r="L54" s="34">
        <f t="shared" si="3"/>
        <v>-36.6</v>
      </c>
    </row>
    <row r="55" spans="1:12" s="5" customFormat="1" ht="22.5">
      <c r="A55" s="2" t="s">
        <v>31</v>
      </c>
      <c r="B55" s="30" t="s">
        <v>70</v>
      </c>
      <c r="C55" s="30" t="s">
        <v>84</v>
      </c>
      <c r="D55" s="30" t="s">
        <v>32</v>
      </c>
      <c r="E55" s="26">
        <v>3</v>
      </c>
      <c r="F55" s="34">
        <v>39.6</v>
      </c>
      <c r="G55" s="33">
        <f t="shared" si="9"/>
        <v>36.6</v>
      </c>
      <c r="H55" s="34"/>
      <c r="I55" s="34"/>
      <c r="J55" s="33">
        <f t="shared" si="10"/>
        <v>36.6</v>
      </c>
      <c r="K55" s="33"/>
      <c r="L55" s="34">
        <f t="shared" si="3"/>
        <v>36.6</v>
      </c>
    </row>
    <row r="56" spans="1:12" s="5" customFormat="1" ht="38.450000000000003" customHeight="1">
      <c r="A56" s="2" t="s">
        <v>257</v>
      </c>
      <c r="B56" s="30" t="s">
        <v>70</v>
      </c>
      <c r="C56" s="30" t="s">
        <v>256</v>
      </c>
      <c r="D56" s="30"/>
      <c r="E56" s="26"/>
      <c r="F56" s="34"/>
      <c r="G56" s="33"/>
      <c r="H56" s="34"/>
      <c r="I56" s="34"/>
      <c r="J56" s="33"/>
      <c r="K56" s="33"/>
      <c r="L56" s="34">
        <v>-928</v>
      </c>
    </row>
    <row r="57" spans="1:12" s="5" customFormat="1" ht="22.5">
      <c r="A57" s="2" t="s">
        <v>31</v>
      </c>
      <c r="B57" s="30" t="s">
        <v>70</v>
      </c>
      <c r="C57" s="30" t="s">
        <v>256</v>
      </c>
      <c r="D57" s="30" t="s">
        <v>32</v>
      </c>
      <c r="E57" s="26"/>
      <c r="F57" s="34"/>
      <c r="G57" s="33"/>
      <c r="H57" s="34"/>
      <c r="I57" s="34"/>
      <c r="J57" s="33"/>
      <c r="K57" s="33"/>
      <c r="L57" s="34">
        <v>-928</v>
      </c>
    </row>
    <row r="58" spans="1:12" s="5" customFormat="1" ht="14.25">
      <c r="A58" s="2" t="s">
        <v>71</v>
      </c>
      <c r="B58" s="30" t="s">
        <v>70</v>
      </c>
      <c r="C58" s="30" t="s">
        <v>80</v>
      </c>
      <c r="D58" s="30" t="s">
        <v>9</v>
      </c>
      <c r="E58" s="26">
        <v>215</v>
      </c>
      <c r="F58" s="34">
        <v>255</v>
      </c>
      <c r="G58" s="33">
        <f t="shared" si="9"/>
        <v>40</v>
      </c>
      <c r="H58" s="34"/>
      <c r="I58" s="34"/>
      <c r="J58" s="33">
        <f t="shared" si="10"/>
        <v>40</v>
      </c>
      <c r="K58" s="33"/>
      <c r="L58" s="34">
        <f t="shared" si="3"/>
        <v>40</v>
      </c>
    </row>
    <row r="59" spans="1:12" s="5" customFormat="1" ht="22.5">
      <c r="A59" s="2" t="s">
        <v>31</v>
      </c>
      <c r="B59" s="30" t="s">
        <v>70</v>
      </c>
      <c r="C59" s="30" t="s">
        <v>80</v>
      </c>
      <c r="D59" s="30" t="s">
        <v>32</v>
      </c>
      <c r="E59" s="26">
        <v>215</v>
      </c>
      <c r="F59" s="34">
        <v>255</v>
      </c>
      <c r="G59" s="33">
        <f t="shared" si="9"/>
        <v>40</v>
      </c>
      <c r="H59" s="34"/>
      <c r="I59" s="34"/>
      <c r="J59" s="33">
        <f t="shared" si="10"/>
        <v>40</v>
      </c>
      <c r="K59" s="33"/>
      <c r="L59" s="34">
        <f t="shared" si="3"/>
        <v>40</v>
      </c>
    </row>
    <row r="60" spans="1:12" s="5" customFormat="1" ht="32.25">
      <c r="A60" s="37" t="s">
        <v>252</v>
      </c>
      <c r="B60" s="30" t="s">
        <v>70</v>
      </c>
      <c r="C60" s="30" t="s">
        <v>242</v>
      </c>
      <c r="D60" s="30"/>
      <c r="E60" s="26"/>
      <c r="F60" s="34"/>
      <c r="G60" s="33"/>
      <c r="H60" s="34"/>
      <c r="I60" s="34"/>
      <c r="J60" s="33"/>
      <c r="K60" s="33">
        <v>14.4</v>
      </c>
      <c r="L60" s="34">
        <f t="shared" si="3"/>
        <v>14.4</v>
      </c>
    </row>
    <row r="61" spans="1:12" s="5" customFormat="1" ht="22.5">
      <c r="A61" s="2" t="s">
        <v>31</v>
      </c>
      <c r="B61" s="30" t="s">
        <v>70</v>
      </c>
      <c r="C61" s="30" t="s">
        <v>242</v>
      </c>
      <c r="D61" s="30" t="s">
        <v>32</v>
      </c>
      <c r="E61" s="26"/>
      <c r="F61" s="34"/>
      <c r="G61" s="33"/>
      <c r="H61" s="34"/>
      <c r="I61" s="34"/>
      <c r="J61" s="33"/>
      <c r="K61" s="33">
        <v>14.4</v>
      </c>
      <c r="L61" s="34">
        <f t="shared" si="3"/>
        <v>14.4</v>
      </c>
    </row>
    <row r="62" spans="1:12" s="5" customFormat="1" ht="14.25">
      <c r="A62" s="19" t="s">
        <v>85</v>
      </c>
      <c r="B62" s="29" t="s">
        <v>86</v>
      </c>
      <c r="C62" s="29" t="s">
        <v>9</v>
      </c>
      <c r="D62" s="29" t="s">
        <v>9</v>
      </c>
      <c r="E62" s="24">
        <v>874.5</v>
      </c>
      <c r="F62" s="33">
        <v>874.5</v>
      </c>
      <c r="G62" s="33">
        <f t="shared" si="9"/>
        <v>0</v>
      </c>
      <c r="H62" s="33"/>
      <c r="I62" s="33"/>
      <c r="J62" s="33">
        <f t="shared" si="10"/>
        <v>0</v>
      </c>
      <c r="K62" s="33"/>
      <c r="L62" s="34">
        <f t="shared" si="3"/>
        <v>0</v>
      </c>
    </row>
    <row r="63" spans="1:12" s="5" customFormat="1" ht="21.75">
      <c r="A63" s="19" t="s">
        <v>87</v>
      </c>
      <c r="B63" s="29" t="s">
        <v>88</v>
      </c>
      <c r="C63" s="29" t="s">
        <v>9</v>
      </c>
      <c r="D63" s="29" t="s">
        <v>9</v>
      </c>
      <c r="E63" s="24">
        <v>275</v>
      </c>
      <c r="F63" s="33">
        <v>1150</v>
      </c>
      <c r="G63" s="33">
        <f t="shared" si="9"/>
        <v>875</v>
      </c>
      <c r="H63" s="33"/>
      <c r="I63" s="33"/>
      <c r="J63" s="33">
        <f>SUM(J64+J70)</f>
        <v>875</v>
      </c>
      <c r="K63" s="33">
        <f>SUM(K64+K70)</f>
        <v>0</v>
      </c>
      <c r="L63" s="33">
        <f>SUM(L64+L70)</f>
        <v>875</v>
      </c>
    </row>
    <row r="64" spans="1:12" s="5" customFormat="1" ht="21.75">
      <c r="A64" s="19" t="s">
        <v>89</v>
      </c>
      <c r="B64" s="29" t="s">
        <v>90</v>
      </c>
      <c r="C64" s="29" t="s">
        <v>9</v>
      </c>
      <c r="D64" s="29" t="s">
        <v>9</v>
      </c>
      <c r="E64" s="24">
        <v>275</v>
      </c>
      <c r="F64" s="33">
        <v>275</v>
      </c>
      <c r="G64" s="33">
        <f t="shared" si="9"/>
        <v>0</v>
      </c>
      <c r="H64" s="33"/>
      <c r="I64" s="33"/>
      <c r="J64" s="33">
        <v>0</v>
      </c>
      <c r="K64" s="33"/>
      <c r="L64" s="34">
        <f t="shared" si="3"/>
        <v>0</v>
      </c>
    </row>
    <row r="65" spans="1:12" s="5" customFormat="1" ht="14.25">
      <c r="A65" s="2" t="s">
        <v>56</v>
      </c>
      <c r="B65" s="30" t="s">
        <v>90</v>
      </c>
      <c r="C65" s="30" t="s">
        <v>57</v>
      </c>
      <c r="D65" s="30" t="s">
        <v>9</v>
      </c>
      <c r="E65" s="26">
        <v>125</v>
      </c>
      <c r="F65" s="34">
        <v>125</v>
      </c>
      <c r="G65" s="33">
        <f t="shared" si="9"/>
        <v>0</v>
      </c>
      <c r="H65" s="34"/>
      <c r="I65" s="34"/>
      <c r="J65" s="33">
        <f t="shared" si="10"/>
        <v>0</v>
      </c>
      <c r="K65" s="33"/>
      <c r="L65" s="34">
        <f t="shared" si="3"/>
        <v>0</v>
      </c>
    </row>
    <row r="66" spans="1:12" s="5" customFormat="1" ht="22.5">
      <c r="A66" s="2" t="s">
        <v>91</v>
      </c>
      <c r="B66" s="30" t="s">
        <v>90</v>
      </c>
      <c r="C66" s="30" t="s">
        <v>92</v>
      </c>
      <c r="D66" s="30" t="s">
        <v>9</v>
      </c>
      <c r="E66" s="26">
        <v>125</v>
      </c>
      <c r="F66" s="34">
        <v>125</v>
      </c>
      <c r="G66" s="33">
        <f t="shared" si="9"/>
        <v>0</v>
      </c>
      <c r="H66" s="34"/>
      <c r="I66" s="34"/>
      <c r="J66" s="33">
        <f t="shared" si="10"/>
        <v>0</v>
      </c>
      <c r="K66" s="33"/>
      <c r="L66" s="34">
        <f t="shared" si="3"/>
        <v>0</v>
      </c>
    </row>
    <row r="67" spans="1:12" s="5" customFormat="1" ht="22.5">
      <c r="A67" s="2" t="s">
        <v>93</v>
      </c>
      <c r="B67" s="30" t="s">
        <v>90</v>
      </c>
      <c r="C67" s="30" t="s">
        <v>94</v>
      </c>
      <c r="D67" s="30" t="s">
        <v>9</v>
      </c>
      <c r="E67" s="26">
        <v>125</v>
      </c>
      <c r="F67" s="34">
        <v>125</v>
      </c>
      <c r="G67" s="33">
        <f t="shared" si="9"/>
        <v>0</v>
      </c>
      <c r="H67" s="34"/>
      <c r="I67" s="34"/>
      <c r="J67" s="33">
        <f t="shared" si="10"/>
        <v>0</v>
      </c>
      <c r="K67" s="33"/>
      <c r="L67" s="34">
        <f t="shared" si="3"/>
        <v>0</v>
      </c>
    </row>
    <row r="68" spans="1:12" s="5" customFormat="1" ht="22.5">
      <c r="A68" s="2" t="s">
        <v>29</v>
      </c>
      <c r="B68" s="30" t="s">
        <v>90</v>
      </c>
      <c r="C68" s="30" t="s">
        <v>94</v>
      </c>
      <c r="D68" s="30" t="s">
        <v>30</v>
      </c>
      <c r="E68" s="26">
        <v>40</v>
      </c>
      <c r="F68" s="34">
        <v>45</v>
      </c>
      <c r="G68" s="33">
        <f t="shared" si="9"/>
        <v>5</v>
      </c>
      <c r="H68" s="34"/>
      <c r="I68" s="34"/>
      <c r="J68" s="33">
        <f t="shared" si="10"/>
        <v>5</v>
      </c>
      <c r="K68" s="33"/>
      <c r="L68" s="34">
        <f t="shared" si="3"/>
        <v>5</v>
      </c>
    </row>
    <row r="69" spans="1:12" s="5" customFormat="1" ht="22.5">
      <c r="A69" s="2" t="s">
        <v>31</v>
      </c>
      <c r="B69" s="30" t="s">
        <v>90</v>
      </c>
      <c r="C69" s="30" t="s">
        <v>94</v>
      </c>
      <c r="D69" s="30" t="s">
        <v>32</v>
      </c>
      <c r="E69" s="26">
        <v>85</v>
      </c>
      <c r="F69" s="34">
        <v>80</v>
      </c>
      <c r="G69" s="33">
        <f t="shared" si="9"/>
        <v>-5</v>
      </c>
      <c r="H69" s="34"/>
      <c r="I69" s="34"/>
      <c r="J69" s="33">
        <f t="shared" si="10"/>
        <v>-5</v>
      </c>
      <c r="K69" s="33"/>
      <c r="L69" s="34">
        <f t="shared" si="3"/>
        <v>-5</v>
      </c>
    </row>
    <row r="70" spans="1:12" s="5" customFormat="1" ht="14.25">
      <c r="A70" s="19" t="s">
        <v>95</v>
      </c>
      <c r="B70" s="29" t="s">
        <v>96</v>
      </c>
      <c r="C70" s="29" t="s">
        <v>9</v>
      </c>
      <c r="D70" s="29" t="s">
        <v>9</v>
      </c>
      <c r="E70" s="24"/>
      <c r="F70" s="33">
        <v>875</v>
      </c>
      <c r="G70" s="33">
        <f t="shared" si="9"/>
        <v>875</v>
      </c>
      <c r="H70" s="33"/>
      <c r="I70" s="33"/>
      <c r="J70" s="33">
        <f t="shared" si="10"/>
        <v>875</v>
      </c>
      <c r="K70" s="33"/>
      <c r="L70" s="34">
        <f t="shared" si="3"/>
        <v>875</v>
      </c>
    </row>
    <row r="71" spans="1:12" s="5" customFormat="1" ht="14.25">
      <c r="A71" s="2" t="s">
        <v>19</v>
      </c>
      <c r="B71" s="30" t="s">
        <v>96</v>
      </c>
      <c r="C71" s="30" t="s">
        <v>20</v>
      </c>
      <c r="D71" s="30" t="s">
        <v>9</v>
      </c>
      <c r="E71" s="26"/>
      <c r="F71" s="34">
        <v>875</v>
      </c>
      <c r="G71" s="33">
        <f t="shared" si="9"/>
        <v>875</v>
      </c>
      <c r="H71" s="34"/>
      <c r="I71" s="34"/>
      <c r="J71" s="33">
        <f t="shared" si="10"/>
        <v>875</v>
      </c>
      <c r="K71" s="33"/>
      <c r="L71" s="34">
        <f t="shared" si="3"/>
        <v>875</v>
      </c>
    </row>
    <row r="72" spans="1:12" s="5" customFormat="1" ht="22.5">
      <c r="A72" s="2" t="s">
        <v>97</v>
      </c>
      <c r="B72" s="30" t="s">
        <v>96</v>
      </c>
      <c r="C72" s="30" t="s">
        <v>98</v>
      </c>
      <c r="D72" s="30" t="s">
        <v>9</v>
      </c>
      <c r="E72" s="26"/>
      <c r="F72" s="34">
        <v>875</v>
      </c>
      <c r="G72" s="33">
        <f t="shared" si="9"/>
        <v>875</v>
      </c>
      <c r="H72" s="34"/>
      <c r="I72" s="34"/>
      <c r="J72" s="33">
        <f t="shared" si="10"/>
        <v>875</v>
      </c>
      <c r="K72" s="33"/>
      <c r="L72" s="34">
        <f t="shared" si="3"/>
        <v>875</v>
      </c>
    </row>
    <row r="73" spans="1:12" s="5" customFormat="1" ht="33.75">
      <c r="A73" s="2" t="s">
        <v>65</v>
      </c>
      <c r="B73" s="30" t="s">
        <v>96</v>
      </c>
      <c r="C73" s="30" t="s">
        <v>98</v>
      </c>
      <c r="D73" s="30" t="s">
        <v>66</v>
      </c>
      <c r="E73" s="26"/>
      <c r="F73" s="34">
        <v>875</v>
      </c>
      <c r="G73" s="33">
        <f t="shared" si="9"/>
        <v>875</v>
      </c>
      <c r="H73" s="34"/>
      <c r="I73" s="34"/>
      <c r="J73" s="33">
        <f t="shared" si="10"/>
        <v>875</v>
      </c>
      <c r="K73" s="33"/>
      <c r="L73" s="34">
        <f t="shared" si="3"/>
        <v>875</v>
      </c>
    </row>
    <row r="74" spans="1:12" s="5" customFormat="1" ht="14.25">
      <c r="A74" s="19" t="s">
        <v>99</v>
      </c>
      <c r="B74" s="29" t="s">
        <v>100</v>
      </c>
      <c r="C74" s="29" t="s">
        <v>9</v>
      </c>
      <c r="D74" s="29" t="s">
        <v>9</v>
      </c>
      <c r="E74" s="24">
        <v>16104</v>
      </c>
      <c r="F74" s="33">
        <v>21900.233820000001</v>
      </c>
      <c r="G74" s="33">
        <f t="shared" si="9"/>
        <v>5796.2338200000013</v>
      </c>
      <c r="H74" s="33">
        <v>1723.00334</v>
      </c>
      <c r="I74" s="33">
        <v>1232.5804800000001</v>
      </c>
      <c r="J74" s="33">
        <f>SUM(J75+J82)</f>
        <v>2840.6499999999992</v>
      </c>
      <c r="K74" s="33">
        <f>SUM(K75+K82)</f>
        <v>215</v>
      </c>
      <c r="L74" s="33">
        <f>SUM(L75+L82)</f>
        <v>3055.6499999999992</v>
      </c>
    </row>
    <row r="75" spans="1:12" s="5" customFormat="1" ht="14.25">
      <c r="A75" s="19" t="s">
        <v>101</v>
      </c>
      <c r="B75" s="29" t="s">
        <v>102</v>
      </c>
      <c r="C75" s="29" t="s">
        <v>9</v>
      </c>
      <c r="D75" s="29" t="s">
        <v>9</v>
      </c>
      <c r="E75" s="24">
        <v>9397</v>
      </c>
      <c r="F75" s="33">
        <v>14123.233819999999</v>
      </c>
      <c r="G75" s="33">
        <f t="shared" si="9"/>
        <v>4726.2338199999995</v>
      </c>
      <c r="H75" s="33">
        <v>1723.00334</v>
      </c>
      <c r="I75" s="33">
        <v>162.58047999999999</v>
      </c>
      <c r="J75" s="33">
        <f t="shared" si="10"/>
        <v>2840.6499999999992</v>
      </c>
      <c r="K75" s="33"/>
      <c r="L75" s="34">
        <f t="shared" si="3"/>
        <v>2840.6499999999992</v>
      </c>
    </row>
    <row r="76" spans="1:12" s="5" customFormat="1" ht="22.5">
      <c r="A76" s="2" t="s">
        <v>103</v>
      </c>
      <c r="B76" s="30" t="s">
        <v>102</v>
      </c>
      <c r="C76" s="30" t="s">
        <v>104</v>
      </c>
      <c r="D76" s="30" t="s">
        <v>9</v>
      </c>
      <c r="E76" s="26">
        <v>9397</v>
      </c>
      <c r="F76" s="34">
        <v>14123.233819999999</v>
      </c>
      <c r="G76" s="33">
        <f t="shared" si="9"/>
        <v>4726.2338199999995</v>
      </c>
      <c r="H76" s="34">
        <v>1723.00334</v>
      </c>
      <c r="I76" s="33">
        <v>162.58047999999999</v>
      </c>
      <c r="J76" s="33">
        <f>SUM(J77)</f>
        <v>2840.65</v>
      </c>
      <c r="K76" s="33">
        <f t="shared" ref="K76:L76" si="11">SUM(K77)</f>
        <v>0</v>
      </c>
      <c r="L76" s="33">
        <f t="shared" si="11"/>
        <v>2840.65</v>
      </c>
    </row>
    <row r="77" spans="1:12" s="5" customFormat="1" ht="33.75">
      <c r="A77" s="2" t="s">
        <v>105</v>
      </c>
      <c r="B77" s="30" t="s">
        <v>102</v>
      </c>
      <c r="C77" s="30" t="s">
        <v>106</v>
      </c>
      <c r="D77" s="30" t="s">
        <v>9</v>
      </c>
      <c r="E77" s="26">
        <v>9397</v>
      </c>
      <c r="F77" s="34">
        <v>14123.233819999999</v>
      </c>
      <c r="G77" s="33">
        <f t="shared" si="9"/>
        <v>4726.2338199999995</v>
      </c>
      <c r="H77" s="34">
        <v>1723.00334</v>
      </c>
      <c r="I77" s="33">
        <v>162.58047999999999</v>
      </c>
      <c r="J77" s="33">
        <f>SUM(J78+J80)</f>
        <v>2840.65</v>
      </c>
      <c r="K77" s="33">
        <f t="shared" ref="K77:L77" si="12">SUM(K78+K80)</f>
        <v>0</v>
      </c>
      <c r="L77" s="33">
        <f t="shared" si="12"/>
        <v>2840.65</v>
      </c>
    </row>
    <row r="78" spans="1:12" s="5" customFormat="1" ht="22.5">
      <c r="A78" s="2" t="s">
        <v>107</v>
      </c>
      <c r="B78" s="30" t="s">
        <v>102</v>
      </c>
      <c r="C78" s="30" t="s">
        <v>108</v>
      </c>
      <c r="D78" s="30" t="s">
        <v>9</v>
      </c>
      <c r="E78" s="26"/>
      <c r="F78" s="34">
        <v>240.65</v>
      </c>
      <c r="G78" s="33">
        <f t="shared" si="9"/>
        <v>240.65</v>
      </c>
      <c r="H78" s="34"/>
      <c r="I78" s="34"/>
      <c r="J78" s="33">
        <f t="shared" si="10"/>
        <v>240.65</v>
      </c>
      <c r="K78" s="33"/>
      <c r="L78" s="34">
        <f t="shared" si="3"/>
        <v>240.65</v>
      </c>
    </row>
    <row r="79" spans="1:12" s="5" customFormat="1" ht="22.5">
      <c r="A79" s="2" t="s">
        <v>31</v>
      </c>
      <c r="B79" s="30" t="s">
        <v>102</v>
      </c>
      <c r="C79" s="30" t="s">
        <v>108</v>
      </c>
      <c r="D79" s="30" t="s">
        <v>32</v>
      </c>
      <c r="E79" s="26"/>
      <c r="F79" s="34">
        <v>240.65</v>
      </c>
      <c r="G79" s="33">
        <f t="shared" si="9"/>
        <v>240.65</v>
      </c>
      <c r="H79" s="34"/>
      <c r="I79" s="34"/>
      <c r="J79" s="33">
        <f t="shared" si="10"/>
        <v>240.65</v>
      </c>
      <c r="K79" s="33"/>
      <c r="L79" s="34">
        <f t="shared" si="3"/>
        <v>240.65</v>
      </c>
    </row>
    <row r="80" spans="1:12" s="5" customFormat="1" ht="22.5">
      <c r="A80" s="2" t="s">
        <v>109</v>
      </c>
      <c r="B80" s="30" t="s">
        <v>102</v>
      </c>
      <c r="C80" s="30" t="s">
        <v>110</v>
      </c>
      <c r="D80" s="30" t="s">
        <v>9</v>
      </c>
      <c r="E80" s="26"/>
      <c r="F80" s="34">
        <v>2600</v>
      </c>
      <c r="G80" s="33">
        <f t="shared" si="9"/>
        <v>2600</v>
      </c>
      <c r="H80" s="34"/>
      <c r="I80" s="34"/>
      <c r="J80" s="33">
        <f t="shared" si="10"/>
        <v>2600</v>
      </c>
      <c r="K80" s="33"/>
      <c r="L80" s="34">
        <f t="shared" si="3"/>
        <v>2600</v>
      </c>
    </row>
    <row r="81" spans="1:12" s="5" customFormat="1" ht="22.5">
      <c r="A81" s="2" t="s">
        <v>31</v>
      </c>
      <c r="B81" s="30" t="s">
        <v>102</v>
      </c>
      <c r="C81" s="30" t="s">
        <v>110</v>
      </c>
      <c r="D81" s="30" t="s">
        <v>32</v>
      </c>
      <c r="E81" s="26"/>
      <c r="F81" s="34">
        <v>2600</v>
      </c>
      <c r="G81" s="33">
        <f t="shared" si="9"/>
        <v>2600</v>
      </c>
      <c r="H81" s="34"/>
      <c r="I81" s="34"/>
      <c r="J81" s="33">
        <f t="shared" si="10"/>
        <v>2600</v>
      </c>
      <c r="K81" s="33"/>
      <c r="L81" s="34">
        <f t="shared" si="3"/>
        <v>2600</v>
      </c>
    </row>
    <row r="82" spans="1:12" s="5" customFormat="1" ht="14.25">
      <c r="A82" s="37" t="s">
        <v>254</v>
      </c>
      <c r="B82" s="29" t="s">
        <v>253</v>
      </c>
      <c r="C82" s="29"/>
      <c r="D82" s="29"/>
      <c r="E82" s="24"/>
      <c r="F82" s="33"/>
      <c r="G82" s="33"/>
      <c r="H82" s="33"/>
      <c r="I82" s="33"/>
      <c r="J82" s="33"/>
      <c r="K82" s="33">
        <v>215</v>
      </c>
      <c r="L82" s="33">
        <f t="shared" si="3"/>
        <v>215</v>
      </c>
    </row>
    <row r="83" spans="1:12" s="5" customFormat="1" ht="42.75">
      <c r="A83" s="37" t="s">
        <v>74</v>
      </c>
      <c r="B83" s="30" t="s">
        <v>253</v>
      </c>
      <c r="C83" s="30" t="s">
        <v>75</v>
      </c>
      <c r="D83" s="30"/>
      <c r="E83" s="26"/>
      <c r="F83" s="34"/>
      <c r="G83" s="33"/>
      <c r="H83" s="34"/>
      <c r="I83" s="34"/>
      <c r="J83" s="33"/>
      <c r="K83" s="33">
        <v>215</v>
      </c>
      <c r="L83" s="34">
        <f t="shared" si="3"/>
        <v>215</v>
      </c>
    </row>
    <row r="84" spans="1:12" s="5" customFormat="1" ht="21.75">
      <c r="A84" s="37" t="s">
        <v>76</v>
      </c>
      <c r="B84" s="30" t="s">
        <v>253</v>
      </c>
      <c r="C84" s="30" t="s">
        <v>77</v>
      </c>
      <c r="D84" s="30"/>
      <c r="E84" s="26"/>
      <c r="F84" s="34"/>
      <c r="G84" s="33"/>
      <c r="H84" s="34"/>
      <c r="I84" s="34"/>
      <c r="J84" s="33"/>
      <c r="K84" s="33">
        <v>215</v>
      </c>
      <c r="L84" s="34">
        <f t="shared" si="3"/>
        <v>215</v>
      </c>
    </row>
    <row r="85" spans="1:12" s="5" customFormat="1" ht="14.25">
      <c r="A85" s="38" t="s">
        <v>255</v>
      </c>
      <c r="B85" s="30" t="s">
        <v>253</v>
      </c>
      <c r="C85" s="30" t="s">
        <v>77</v>
      </c>
      <c r="D85" s="30" t="s">
        <v>238</v>
      </c>
      <c r="E85" s="26"/>
      <c r="F85" s="34"/>
      <c r="G85" s="33"/>
      <c r="H85" s="34"/>
      <c r="I85" s="34"/>
      <c r="J85" s="33"/>
      <c r="K85" s="33">
        <v>215</v>
      </c>
      <c r="L85" s="34">
        <f t="shared" si="3"/>
        <v>215</v>
      </c>
    </row>
    <row r="86" spans="1:12" s="5" customFormat="1" ht="14.25">
      <c r="A86" s="19" t="s">
        <v>111</v>
      </c>
      <c r="B86" s="29" t="s">
        <v>112</v>
      </c>
      <c r="C86" s="29" t="s">
        <v>9</v>
      </c>
      <c r="D86" s="29" t="s">
        <v>9</v>
      </c>
      <c r="E86" s="24">
        <v>943.5</v>
      </c>
      <c r="F86" s="33">
        <v>5278.5</v>
      </c>
      <c r="G86" s="33">
        <f t="shared" ref="G86:G120" si="13">SUM(F86-E86)</f>
        <v>4335</v>
      </c>
      <c r="H86" s="33">
        <v>100</v>
      </c>
      <c r="I86" s="33">
        <v>2485</v>
      </c>
      <c r="J86" s="33">
        <f>SUM(J87)</f>
        <v>1750</v>
      </c>
      <c r="K86" s="33">
        <f t="shared" ref="K86" si="14">SUM(K87)</f>
        <v>0</v>
      </c>
      <c r="L86" s="33">
        <f>SUM(L87+L97)</f>
        <v>2446</v>
      </c>
    </row>
    <row r="87" spans="1:12" s="5" customFormat="1" ht="14.25">
      <c r="A87" s="19" t="s">
        <v>115</v>
      </c>
      <c r="B87" s="29" t="s">
        <v>116</v>
      </c>
      <c r="C87" s="29" t="s">
        <v>9</v>
      </c>
      <c r="D87" s="29" t="s">
        <v>9</v>
      </c>
      <c r="E87" s="24">
        <v>341</v>
      </c>
      <c r="F87" s="33">
        <v>4576</v>
      </c>
      <c r="G87" s="33">
        <f t="shared" si="13"/>
        <v>4235</v>
      </c>
      <c r="H87" s="33"/>
      <c r="I87" s="33">
        <v>2485</v>
      </c>
      <c r="J87" s="33">
        <f>SUM(J88+J94)</f>
        <v>1750</v>
      </c>
      <c r="K87" s="33">
        <f>SUM(K88+K94)</f>
        <v>0</v>
      </c>
      <c r="L87" s="33">
        <f>SUM(L88+L94)</f>
        <v>1750</v>
      </c>
    </row>
    <row r="88" spans="1:12" s="5" customFormat="1" ht="22.5">
      <c r="A88" s="2" t="s">
        <v>103</v>
      </c>
      <c r="B88" s="30" t="s">
        <v>116</v>
      </c>
      <c r="C88" s="30" t="s">
        <v>104</v>
      </c>
      <c r="D88" s="30" t="s">
        <v>9</v>
      </c>
      <c r="E88" s="26">
        <v>341</v>
      </c>
      <c r="F88" s="34">
        <v>3291</v>
      </c>
      <c r="G88" s="33">
        <f t="shared" si="13"/>
        <v>2950</v>
      </c>
      <c r="H88" s="34"/>
      <c r="I88" s="34">
        <v>1500</v>
      </c>
      <c r="J88" s="33">
        <f>SUM(J89)</f>
        <v>1450</v>
      </c>
      <c r="K88" s="33">
        <f t="shared" ref="K88:L88" si="15">SUM(K89)</f>
        <v>0</v>
      </c>
      <c r="L88" s="33">
        <f t="shared" si="15"/>
        <v>1450</v>
      </c>
    </row>
    <row r="89" spans="1:12" s="5" customFormat="1" ht="22.5">
      <c r="A89" s="2" t="s">
        <v>117</v>
      </c>
      <c r="B89" s="30" t="s">
        <v>116</v>
      </c>
      <c r="C89" s="30" t="s">
        <v>118</v>
      </c>
      <c r="D89" s="30" t="s">
        <v>9</v>
      </c>
      <c r="E89" s="26">
        <v>341</v>
      </c>
      <c r="F89" s="34">
        <v>3291</v>
      </c>
      <c r="G89" s="33">
        <f t="shared" si="13"/>
        <v>2950</v>
      </c>
      <c r="H89" s="34"/>
      <c r="I89" s="34">
        <v>1500</v>
      </c>
      <c r="J89" s="33">
        <f t="shared" ref="J89:J120" si="16">SUM(G89-H89-I89)</f>
        <v>1450</v>
      </c>
      <c r="K89" s="33"/>
      <c r="L89" s="34">
        <f t="shared" si="3"/>
        <v>1450</v>
      </c>
    </row>
    <row r="90" spans="1:12" s="5" customFormat="1" ht="14.25">
      <c r="A90" s="2" t="s">
        <v>119</v>
      </c>
      <c r="B90" s="30" t="s">
        <v>116</v>
      </c>
      <c r="C90" s="30" t="s">
        <v>120</v>
      </c>
      <c r="D90" s="30" t="s">
        <v>9</v>
      </c>
      <c r="E90" s="26"/>
      <c r="F90" s="34">
        <v>1800</v>
      </c>
      <c r="G90" s="33">
        <f t="shared" si="13"/>
        <v>1800</v>
      </c>
      <c r="H90" s="34"/>
      <c r="I90" s="34"/>
      <c r="J90" s="33">
        <f t="shared" si="16"/>
        <v>1800</v>
      </c>
      <c r="K90" s="33"/>
      <c r="L90" s="34">
        <f t="shared" si="3"/>
        <v>1800</v>
      </c>
    </row>
    <row r="91" spans="1:12" s="5" customFormat="1" ht="22.5">
      <c r="A91" s="2" t="s">
        <v>31</v>
      </c>
      <c r="B91" s="30" t="s">
        <v>116</v>
      </c>
      <c r="C91" s="30" t="s">
        <v>120</v>
      </c>
      <c r="D91" s="30" t="s">
        <v>32</v>
      </c>
      <c r="E91" s="26"/>
      <c r="F91" s="34">
        <v>1800</v>
      </c>
      <c r="G91" s="33">
        <f t="shared" si="13"/>
        <v>1800</v>
      </c>
      <c r="H91" s="34"/>
      <c r="I91" s="34"/>
      <c r="J91" s="33">
        <f t="shared" si="16"/>
        <v>1800</v>
      </c>
      <c r="K91" s="33"/>
      <c r="L91" s="34">
        <f t="shared" si="3"/>
        <v>1800</v>
      </c>
    </row>
    <row r="92" spans="1:12" s="5" customFormat="1" ht="22.5">
      <c r="A92" s="2" t="s">
        <v>121</v>
      </c>
      <c r="B92" s="30" t="s">
        <v>116</v>
      </c>
      <c r="C92" s="30" t="s">
        <v>122</v>
      </c>
      <c r="D92" s="30" t="s">
        <v>9</v>
      </c>
      <c r="E92" s="26">
        <v>340</v>
      </c>
      <c r="F92" s="34">
        <v>1490</v>
      </c>
      <c r="G92" s="33">
        <f t="shared" si="13"/>
        <v>1150</v>
      </c>
      <c r="H92" s="34"/>
      <c r="I92" s="34">
        <v>1500</v>
      </c>
      <c r="J92" s="33">
        <f t="shared" si="16"/>
        <v>-350</v>
      </c>
      <c r="K92" s="33"/>
      <c r="L92" s="34">
        <f t="shared" si="3"/>
        <v>-350</v>
      </c>
    </row>
    <row r="93" spans="1:12" s="5" customFormat="1" ht="22.5">
      <c r="A93" s="2" t="s">
        <v>113</v>
      </c>
      <c r="B93" s="30" t="s">
        <v>116</v>
      </c>
      <c r="C93" s="30" t="s">
        <v>122</v>
      </c>
      <c r="D93" s="30" t="s">
        <v>114</v>
      </c>
      <c r="E93" s="26">
        <v>340</v>
      </c>
      <c r="F93" s="34">
        <v>1490</v>
      </c>
      <c r="G93" s="33">
        <f t="shared" si="13"/>
        <v>1150</v>
      </c>
      <c r="H93" s="34"/>
      <c r="I93" s="34">
        <v>1500</v>
      </c>
      <c r="J93" s="33">
        <f t="shared" si="16"/>
        <v>-350</v>
      </c>
      <c r="K93" s="33"/>
      <c r="L93" s="34">
        <f t="shared" si="3"/>
        <v>-350</v>
      </c>
    </row>
    <row r="94" spans="1:12" s="5" customFormat="1" ht="33.75">
      <c r="A94" s="2" t="s">
        <v>74</v>
      </c>
      <c r="B94" s="30" t="s">
        <v>116</v>
      </c>
      <c r="C94" s="30" t="s">
        <v>75</v>
      </c>
      <c r="D94" s="30" t="s">
        <v>9</v>
      </c>
      <c r="E94" s="26"/>
      <c r="F94" s="34">
        <v>1285</v>
      </c>
      <c r="G94" s="33">
        <f t="shared" si="13"/>
        <v>1285</v>
      </c>
      <c r="H94" s="34"/>
      <c r="I94" s="34">
        <v>985</v>
      </c>
      <c r="J94" s="33">
        <f t="shared" si="16"/>
        <v>300</v>
      </c>
      <c r="K94" s="33"/>
      <c r="L94" s="34">
        <f t="shared" ref="L94:L167" si="17">SUM(J94:K94)</f>
        <v>300</v>
      </c>
    </row>
    <row r="95" spans="1:12" s="5" customFormat="1" ht="22.5">
      <c r="A95" s="2" t="s">
        <v>76</v>
      </c>
      <c r="B95" s="30" t="s">
        <v>116</v>
      </c>
      <c r="C95" s="30" t="s">
        <v>77</v>
      </c>
      <c r="D95" s="30" t="s">
        <v>9</v>
      </c>
      <c r="E95" s="26"/>
      <c r="F95" s="34">
        <v>1285</v>
      </c>
      <c r="G95" s="33">
        <f t="shared" si="13"/>
        <v>1285</v>
      </c>
      <c r="H95" s="34"/>
      <c r="I95" s="34">
        <v>985</v>
      </c>
      <c r="J95" s="33">
        <f t="shared" si="16"/>
        <v>300</v>
      </c>
      <c r="K95" s="33"/>
      <c r="L95" s="34">
        <f t="shared" si="17"/>
        <v>300</v>
      </c>
    </row>
    <row r="96" spans="1:12" s="5" customFormat="1" ht="14.25">
      <c r="A96" s="2" t="s">
        <v>123</v>
      </c>
      <c r="B96" s="30" t="s">
        <v>116</v>
      </c>
      <c r="C96" s="30" t="s">
        <v>77</v>
      </c>
      <c r="D96" s="30" t="s">
        <v>124</v>
      </c>
      <c r="E96" s="26"/>
      <c r="F96" s="34">
        <v>1285</v>
      </c>
      <c r="G96" s="33">
        <f t="shared" si="13"/>
        <v>1285</v>
      </c>
      <c r="H96" s="34"/>
      <c r="I96" s="34">
        <v>985</v>
      </c>
      <c r="J96" s="33">
        <f t="shared" si="16"/>
        <v>300</v>
      </c>
      <c r="K96" s="33"/>
      <c r="L96" s="34">
        <f t="shared" si="17"/>
        <v>300</v>
      </c>
    </row>
    <row r="97" spans="1:12" s="5" customFormat="1" ht="14.25">
      <c r="A97" s="19" t="s">
        <v>259</v>
      </c>
      <c r="B97" s="29" t="s">
        <v>258</v>
      </c>
      <c r="C97" s="29"/>
      <c r="D97" s="29"/>
      <c r="E97" s="24"/>
      <c r="F97" s="33"/>
      <c r="G97" s="33"/>
      <c r="H97" s="33"/>
      <c r="I97" s="33"/>
      <c r="J97" s="33"/>
      <c r="K97" s="33"/>
      <c r="L97" s="33">
        <v>696</v>
      </c>
    </row>
    <row r="98" spans="1:12" s="5" customFormat="1" ht="14.25">
      <c r="A98" s="2" t="s">
        <v>19</v>
      </c>
      <c r="B98" s="30" t="s">
        <v>258</v>
      </c>
      <c r="C98" s="30" t="s">
        <v>20</v>
      </c>
      <c r="D98" s="30"/>
      <c r="E98" s="26"/>
      <c r="F98" s="34"/>
      <c r="G98" s="33"/>
      <c r="H98" s="34"/>
      <c r="I98" s="34"/>
      <c r="J98" s="33"/>
      <c r="K98" s="33"/>
      <c r="L98" s="34">
        <v>696</v>
      </c>
    </row>
    <row r="99" spans="1:12" s="5" customFormat="1" ht="35.450000000000003" customHeight="1">
      <c r="A99" s="2" t="s">
        <v>257</v>
      </c>
      <c r="B99" s="30" t="s">
        <v>258</v>
      </c>
      <c r="C99" s="30" t="s">
        <v>256</v>
      </c>
      <c r="D99" s="30"/>
      <c r="E99" s="26"/>
      <c r="F99" s="34"/>
      <c r="G99" s="33"/>
      <c r="H99" s="34"/>
      <c r="I99" s="34"/>
      <c r="J99" s="33"/>
      <c r="K99" s="33"/>
      <c r="L99" s="34">
        <v>696</v>
      </c>
    </row>
    <row r="100" spans="1:12" s="5" customFormat="1" ht="14.25">
      <c r="A100" s="38" t="s">
        <v>255</v>
      </c>
      <c r="B100" s="30" t="s">
        <v>258</v>
      </c>
      <c r="C100" s="30" t="s">
        <v>256</v>
      </c>
      <c r="D100" s="30" t="s">
        <v>238</v>
      </c>
      <c r="E100" s="26"/>
      <c r="F100" s="34"/>
      <c r="G100" s="33"/>
      <c r="H100" s="34"/>
      <c r="I100" s="34"/>
      <c r="J100" s="33"/>
      <c r="K100" s="33"/>
      <c r="L100" s="34">
        <v>696</v>
      </c>
    </row>
    <row r="101" spans="1:12" s="5" customFormat="1" ht="14.25">
      <c r="A101" s="19" t="s">
        <v>125</v>
      </c>
      <c r="B101" s="29" t="s">
        <v>126</v>
      </c>
      <c r="C101" s="29" t="s">
        <v>9</v>
      </c>
      <c r="D101" s="29" t="s">
        <v>9</v>
      </c>
      <c r="E101" s="24">
        <v>275350.59999999998</v>
      </c>
      <c r="F101" s="33">
        <v>299340.58199999999</v>
      </c>
      <c r="G101" s="33">
        <f t="shared" si="13"/>
        <v>23989.982000000018</v>
      </c>
      <c r="H101" s="33">
        <v>610</v>
      </c>
      <c r="I101" s="33">
        <v>2360</v>
      </c>
      <c r="J101" s="33">
        <f>SUM(J102+J126+J151+J156)</f>
        <v>21019.981999999996</v>
      </c>
      <c r="K101" s="33">
        <f>SUM(K102+K126+K151+K156)</f>
        <v>2471.9999999999995</v>
      </c>
      <c r="L101" s="33">
        <f>SUM(L102+L126+L151+L156)</f>
        <v>23723.981999999996</v>
      </c>
    </row>
    <row r="102" spans="1:12" s="5" customFormat="1" ht="14.25">
      <c r="A102" s="19" t="s">
        <v>127</v>
      </c>
      <c r="B102" s="29" t="s">
        <v>128</v>
      </c>
      <c r="C102" s="29" t="s">
        <v>9</v>
      </c>
      <c r="D102" s="29" t="s">
        <v>9</v>
      </c>
      <c r="E102" s="24">
        <v>71445.7</v>
      </c>
      <c r="F102" s="33">
        <v>83624.553</v>
      </c>
      <c r="G102" s="33">
        <f t="shared" si="13"/>
        <v>12178.853000000003</v>
      </c>
      <c r="H102" s="33">
        <v>610</v>
      </c>
      <c r="I102" s="33"/>
      <c r="J102" s="33">
        <f t="shared" ref="J102:L103" si="18">SUM(J103)</f>
        <v>11568.853000000001</v>
      </c>
      <c r="K102" s="33">
        <f t="shared" si="18"/>
        <v>1454.9999999999998</v>
      </c>
      <c r="L102" s="33">
        <f>SUM(L103+L123)</f>
        <v>13255.853000000001</v>
      </c>
    </row>
    <row r="103" spans="1:12" s="5" customFormat="1" ht="22.5">
      <c r="A103" s="2" t="s">
        <v>38</v>
      </c>
      <c r="B103" s="30" t="s">
        <v>128</v>
      </c>
      <c r="C103" s="30" t="s">
        <v>39</v>
      </c>
      <c r="D103" s="30" t="s">
        <v>9</v>
      </c>
      <c r="E103" s="26">
        <v>71445.7</v>
      </c>
      <c r="F103" s="34">
        <v>83624.553</v>
      </c>
      <c r="G103" s="33">
        <f t="shared" si="13"/>
        <v>12178.853000000003</v>
      </c>
      <c r="H103" s="34">
        <v>610</v>
      </c>
      <c r="I103" s="34"/>
      <c r="J103" s="33">
        <f t="shared" si="18"/>
        <v>11568.853000000001</v>
      </c>
      <c r="K103" s="33">
        <f t="shared" si="18"/>
        <v>1454.9999999999998</v>
      </c>
      <c r="L103" s="33">
        <f t="shared" si="18"/>
        <v>13023.853000000001</v>
      </c>
    </row>
    <row r="104" spans="1:12" s="5" customFormat="1" ht="14.25">
      <c r="A104" s="2" t="s">
        <v>129</v>
      </c>
      <c r="B104" s="30" t="s">
        <v>128</v>
      </c>
      <c r="C104" s="30" t="s">
        <v>130</v>
      </c>
      <c r="D104" s="30" t="s">
        <v>9</v>
      </c>
      <c r="E104" s="26">
        <v>71445.7</v>
      </c>
      <c r="F104" s="34">
        <v>83624.553</v>
      </c>
      <c r="G104" s="33">
        <f t="shared" si="13"/>
        <v>12178.853000000003</v>
      </c>
      <c r="H104" s="34">
        <v>610</v>
      </c>
      <c r="I104" s="34"/>
      <c r="J104" s="33">
        <f>SUM(J105+J107+J111+J119+J121)</f>
        <v>11568.853000000001</v>
      </c>
      <c r="K104" s="33">
        <f>SUM(K105+K107+K111+K119+K121)</f>
        <v>1454.9999999999998</v>
      </c>
      <c r="L104" s="33">
        <f>SUM(L105+L107+L111+L119+L121)</f>
        <v>13023.853000000001</v>
      </c>
    </row>
    <row r="105" spans="1:12" s="5" customFormat="1" ht="14.25">
      <c r="A105" s="2" t="s">
        <v>143</v>
      </c>
      <c r="B105" s="30" t="s">
        <v>128</v>
      </c>
      <c r="C105" s="30" t="s">
        <v>144</v>
      </c>
      <c r="D105" s="30" t="s">
        <v>9</v>
      </c>
      <c r="E105" s="26"/>
      <c r="F105" s="34">
        <v>10900</v>
      </c>
      <c r="G105" s="33">
        <f t="shared" si="13"/>
        <v>10900</v>
      </c>
      <c r="H105" s="34"/>
      <c r="I105" s="34"/>
      <c r="J105" s="33">
        <f t="shared" si="16"/>
        <v>10900</v>
      </c>
      <c r="K105" s="33"/>
      <c r="L105" s="34">
        <f t="shared" si="17"/>
        <v>10900</v>
      </c>
    </row>
    <row r="106" spans="1:12" s="5" customFormat="1" ht="33.75">
      <c r="A106" s="2" t="s">
        <v>145</v>
      </c>
      <c r="B106" s="30" t="s">
        <v>128</v>
      </c>
      <c r="C106" s="30" t="s">
        <v>144</v>
      </c>
      <c r="D106" s="30" t="s">
        <v>146</v>
      </c>
      <c r="E106" s="26"/>
      <c r="F106" s="34">
        <v>10900</v>
      </c>
      <c r="G106" s="33">
        <f t="shared" si="13"/>
        <v>10900</v>
      </c>
      <c r="H106" s="34"/>
      <c r="I106" s="34"/>
      <c r="J106" s="33">
        <f t="shared" si="16"/>
        <v>10900</v>
      </c>
      <c r="K106" s="33"/>
      <c r="L106" s="34">
        <f t="shared" si="17"/>
        <v>10900</v>
      </c>
    </row>
    <row r="107" spans="1:12" s="5" customFormat="1" ht="45">
      <c r="A107" s="2" t="s">
        <v>147</v>
      </c>
      <c r="B107" s="30" t="s">
        <v>128</v>
      </c>
      <c r="C107" s="30" t="s">
        <v>148</v>
      </c>
      <c r="D107" s="30" t="s">
        <v>9</v>
      </c>
      <c r="E107" s="26">
        <v>38933.300000000003</v>
      </c>
      <c r="F107" s="34">
        <v>39022.300000000003</v>
      </c>
      <c r="G107" s="33">
        <f t="shared" si="13"/>
        <v>89</v>
      </c>
      <c r="H107" s="34"/>
      <c r="I107" s="34"/>
      <c r="J107" s="33">
        <f>SUM(J108:J110)</f>
        <v>89</v>
      </c>
      <c r="K107" s="33">
        <f t="shared" ref="K107:L107" si="19">SUM(K108:K110)</f>
        <v>0</v>
      </c>
      <c r="L107" s="33">
        <f t="shared" si="19"/>
        <v>89</v>
      </c>
    </row>
    <row r="108" spans="1:12" s="5" customFormat="1" ht="22.5">
      <c r="A108" s="2" t="s">
        <v>31</v>
      </c>
      <c r="B108" s="30" t="s">
        <v>128</v>
      </c>
      <c r="C108" s="30" t="s">
        <v>148</v>
      </c>
      <c r="D108" s="30" t="s">
        <v>32</v>
      </c>
      <c r="E108" s="26">
        <v>163.19999999999999</v>
      </c>
      <c r="F108" s="34">
        <v>232.2</v>
      </c>
      <c r="G108" s="33">
        <f t="shared" si="13"/>
        <v>69</v>
      </c>
      <c r="H108" s="34"/>
      <c r="I108" s="34"/>
      <c r="J108" s="33">
        <f t="shared" si="16"/>
        <v>69</v>
      </c>
      <c r="K108" s="33"/>
      <c r="L108" s="34">
        <f t="shared" si="17"/>
        <v>69</v>
      </c>
    </row>
    <row r="109" spans="1:12" s="5" customFormat="1" ht="33.75">
      <c r="A109" s="2" t="s">
        <v>72</v>
      </c>
      <c r="B109" s="30" t="s">
        <v>128</v>
      </c>
      <c r="C109" s="30" t="s">
        <v>148</v>
      </c>
      <c r="D109" s="30" t="s">
        <v>73</v>
      </c>
      <c r="E109" s="26">
        <v>8046.3</v>
      </c>
      <c r="F109" s="34">
        <v>8057.3</v>
      </c>
      <c r="G109" s="33">
        <f t="shared" si="13"/>
        <v>11</v>
      </c>
      <c r="H109" s="34"/>
      <c r="I109" s="34"/>
      <c r="J109" s="33">
        <f t="shared" si="16"/>
        <v>11</v>
      </c>
      <c r="K109" s="33"/>
      <c r="L109" s="34">
        <f t="shared" si="17"/>
        <v>11</v>
      </c>
    </row>
    <row r="110" spans="1:12" s="5" customFormat="1" ht="33.75">
      <c r="A110" s="2" t="s">
        <v>78</v>
      </c>
      <c r="B110" s="30" t="s">
        <v>128</v>
      </c>
      <c r="C110" s="30" t="s">
        <v>148</v>
      </c>
      <c r="D110" s="30" t="s">
        <v>79</v>
      </c>
      <c r="E110" s="26">
        <v>5055.3999999999996</v>
      </c>
      <c r="F110" s="34">
        <v>5064.3999999999996</v>
      </c>
      <c r="G110" s="33">
        <f t="shared" si="13"/>
        <v>9</v>
      </c>
      <c r="H110" s="34"/>
      <c r="I110" s="34"/>
      <c r="J110" s="33">
        <f t="shared" si="16"/>
        <v>9</v>
      </c>
      <c r="K110" s="33"/>
      <c r="L110" s="34">
        <f t="shared" si="17"/>
        <v>9</v>
      </c>
    </row>
    <row r="111" spans="1:12" s="5" customFormat="1" ht="22.5">
      <c r="A111" s="2" t="s">
        <v>131</v>
      </c>
      <c r="B111" s="30" t="s">
        <v>128</v>
      </c>
      <c r="C111" s="30" t="s">
        <v>132</v>
      </c>
      <c r="D111" s="30" t="s">
        <v>9</v>
      </c>
      <c r="E111" s="26">
        <v>19977.2</v>
      </c>
      <c r="F111" s="34">
        <v>21154.434000000001</v>
      </c>
      <c r="G111" s="33">
        <f t="shared" si="13"/>
        <v>1177.2340000000004</v>
      </c>
      <c r="H111" s="34">
        <v>600</v>
      </c>
      <c r="I111" s="34"/>
      <c r="J111" s="33">
        <f>SUM(J112:J118)</f>
        <v>577.23400000000015</v>
      </c>
      <c r="K111" s="33">
        <f t="shared" ref="K111:L111" si="20">SUM(K112:K118)</f>
        <v>1454.9999999999998</v>
      </c>
      <c r="L111" s="33">
        <f t="shared" si="20"/>
        <v>2032.2339999999999</v>
      </c>
    </row>
    <row r="112" spans="1:12" s="5" customFormat="1" ht="22.5">
      <c r="A112" s="2" t="s">
        <v>31</v>
      </c>
      <c r="B112" s="30" t="s">
        <v>128</v>
      </c>
      <c r="C112" s="30" t="s">
        <v>132</v>
      </c>
      <c r="D112" s="30" t="s">
        <v>32</v>
      </c>
      <c r="E112" s="26">
        <v>11688.5</v>
      </c>
      <c r="F112" s="34">
        <v>12932.902</v>
      </c>
      <c r="G112" s="33">
        <f t="shared" si="13"/>
        <v>1244.402</v>
      </c>
      <c r="H112" s="34">
        <v>600</v>
      </c>
      <c r="I112" s="34"/>
      <c r="J112" s="33">
        <f t="shared" si="16"/>
        <v>644.40200000000004</v>
      </c>
      <c r="K112" s="33">
        <v>1265.3</v>
      </c>
      <c r="L112" s="34">
        <f t="shared" si="17"/>
        <v>1909.702</v>
      </c>
    </row>
    <row r="113" spans="1:12" s="5" customFormat="1" ht="22.5">
      <c r="A113" s="2" t="s">
        <v>135</v>
      </c>
      <c r="B113" s="30" t="s">
        <v>128</v>
      </c>
      <c r="C113" s="30" t="s">
        <v>132</v>
      </c>
      <c r="D113" s="30" t="s">
        <v>136</v>
      </c>
      <c r="E113" s="26">
        <v>1405</v>
      </c>
      <c r="F113" s="34">
        <v>1334.5820000000001</v>
      </c>
      <c r="G113" s="33">
        <f t="shared" si="13"/>
        <v>-70.417999999999893</v>
      </c>
      <c r="H113" s="34"/>
      <c r="I113" s="34"/>
      <c r="J113" s="33">
        <f t="shared" si="16"/>
        <v>-70.417999999999893</v>
      </c>
      <c r="K113" s="33"/>
      <c r="L113" s="34">
        <f t="shared" si="17"/>
        <v>-70.417999999999893</v>
      </c>
    </row>
    <row r="114" spans="1:12" s="5" customFormat="1" ht="33.75">
      <c r="A114" s="2" t="s">
        <v>72</v>
      </c>
      <c r="B114" s="30" t="s">
        <v>128</v>
      </c>
      <c r="C114" s="30" t="s">
        <v>132</v>
      </c>
      <c r="D114" s="30" t="s">
        <v>73</v>
      </c>
      <c r="E114" s="26"/>
      <c r="F114" s="34"/>
      <c r="G114" s="33"/>
      <c r="H114" s="34"/>
      <c r="I114" s="34"/>
      <c r="J114" s="33"/>
      <c r="K114" s="33">
        <v>64.599999999999994</v>
      </c>
      <c r="L114" s="34">
        <f t="shared" si="17"/>
        <v>64.599999999999994</v>
      </c>
    </row>
    <row r="115" spans="1:12" s="5" customFormat="1" ht="14.25">
      <c r="A115" s="2" t="s">
        <v>123</v>
      </c>
      <c r="B115" s="30" t="s">
        <v>128</v>
      </c>
      <c r="C115" s="30" t="s">
        <v>132</v>
      </c>
      <c r="D115" s="30" t="s">
        <v>124</v>
      </c>
      <c r="E115" s="26"/>
      <c r="F115" s="34">
        <v>0.65</v>
      </c>
      <c r="G115" s="33">
        <f t="shared" si="13"/>
        <v>0.65</v>
      </c>
      <c r="H115" s="34"/>
      <c r="I115" s="34"/>
      <c r="J115" s="33">
        <f t="shared" si="16"/>
        <v>0.65</v>
      </c>
      <c r="K115" s="33">
        <v>60</v>
      </c>
      <c r="L115" s="34">
        <f t="shared" si="17"/>
        <v>60.65</v>
      </c>
    </row>
    <row r="116" spans="1:12" s="5" customFormat="1" ht="33.75">
      <c r="A116" s="2" t="s">
        <v>78</v>
      </c>
      <c r="B116" s="30" t="s">
        <v>128</v>
      </c>
      <c r="C116" s="30" t="s">
        <v>132</v>
      </c>
      <c r="D116" s="30" t="s">
        <v>79</v>
      </c>
      <c r="E116" s="26"/>
      <c r="F116" s="34"/>
      <c r="G116" s="33"/>
      <c r="H116" s="34"/>
      <c r="I116" s="34"/>
      <c r="J116" s="33"/>
      <c r="K116" s="33">
        <v>5.0999999999999996</v>
      </c>
      <c r="L116" s="34">
        <f t="shared" si="17"/>
        <v>5.0999999999999996</v>
      </c>
    </row>
    <row r="117" spans="1:12" s="5" customFormat="1" ht="14.25">
      <c r="A117" s="2" t="s">
        <v>137</v>
      </c>
      <c r="B117" s="30" t="s">
        <v>128</v>
      </c>
      <c r="C117" s="30" t="s">
        <v>132</v>
      </c>
      <c r="D117" s="30" t="s">
        <v>138</v>
      </c>
      <c r="E117" s="26"/>
      <c r="F117" s="34">
        <v>1.6</v>
      </c>
      <c r="G117" s="33">
        <f t="shared" si="13"/>
        <v>1.6</v>
      </c>
      <c r="H117" s="34"/>
      <c r="I117" s="34"/>
      <c r="J117" s="33">
        <f t="shared" si="16"/>
        <v>1.6</v>
      </c>
      <c r="K117" s="33">
        <v>60</v>
      </c>
      <c r="L117" s="34">
        <f t="shared" si="17"/>
        <v>61.6</v>
      </c>
    </row>
    <row r="118" spans="1:12" s="5" customFormat="1" ht="14.25">
      <c r="A118" s="2" t="s">
        <v>33</v>
      </c>
      <c r="B118" s="30" t="s">
        <v>128</v>
      </c>
      <c r="C118" s="30" t="s">
        <v>132</v>
      </c>
      <c r="D118" s="30" t="s">
        <v>34</v>
      </c>
      <c r="E118" s="26">
        <v>96.1</v>
      </c>
      <c r="F118" s="34">
        <v>97.1</v>
      </c>
      <c r="G118" s="33">
        <f t="shared" si="13"/>
        <v>1</v>
      </c>
      <c r="H118" s="34"/>
      <c r="I118" s="34"/>
      <c r="J118" s="33">
        <f t="shared" si="16"/>
        <v>1</v>
      </c>
      <c r="K118" s="33"/>
      <c r="L118" s="34">
        <f t="shared" si="17"/>
        <v>1</v>
      </c>
    </row>
    <row r="119" spans="1:12" s="5" customFormat="1" ht="14.25">
      <c r="A119" s="2" t="s">
        <v>139</v>
      </c>
      <c r="B119" s="30" t="s">
        <v>128</v>
      </c>
      <c r="C119" s="30" t="s">
        <v>140</v>
      </c>
      <c r="D119" s="30" t="s">
        <v>9</v>
      </c>
      <c r="E119" s="26"/>
      <c r="F119" s="34">
        <v>2.5</v>
      </c>
      <c r="G119" s="33">
        <f t="shared" si="13"/>
        <v>2.5</v>
      </c>
      <c r="H119" s="34"/>
      <c r="I119" s="34"/>
      <c r="J119" s="33">
        <f t="shared" si="16"/>
        <v>2.5</v>
      </c>
      <c r="K119" s="33"/>
      <c r="L119" s="34">
        <f t="shared" si="17"/>
        <v>2.5</v>
      </c>
    </row>
    <row r="120" spans="1:12" s="5" customFormat="1" ht="22.5">
      <c r="A120" s="2" t="s">
        <v>31</v>
      </c>
      <c r="B120" s="30" t="s">
        <v>128</v>
      </c>
      <c r="C120" s="30" t="s">
        <v>140</v>
      </c>
      <c r="D120" s="30" t="s">
        <v>32</v>
      </c>
      <c r="E120" s="26"/>
      <c r="F120" s="34">
        <v>2.5</v>
      </c>
      <c r="G120" s="33">
        <f t="shared" si="13"/>
        <v>2.5</v>
      </c>
      <c r="H120" s="34"/>
      <c r="I120" s="34"/>
      <c r="J120" s="33">
        <f t="shared" si="16"/>
        <v>2.5</v>
      </c>
      <c r="K120" s="33"/>
      <c r="L120" s="34">
        <f t="shared" si="17"/>
        <v>2.5</v>
      </c>
    </row>
    <row r="121" spans="1:12" s="5" customFormat="1" ht="14.25">
      <c r="A121" s="2" t="s">
        <v>141</v>
      </c>
      <c r="B121" s="30" t="s">
        <v>128</v>
      </c>
      <c r="C121" s="30" t="s">
        <v>142</v>
      </c>
      <c r="D121" s="30" t="s">
        <v>9</v>
      </c>
      <c r="E121" s="26"/>
      <c r="F121" s="34">
        <v>0.11899999999999999</v>
      </c>
      <c r="G121" s="33">
        <f t="shared" ref="G121:G153" si="21">SUM(F121-E121)</f>
        <v>0.11899999999999999</v>
      </c>
      <c r="H121" s="34"/>
      <c r="I121" s="34"/>
      <c r="J121" s="33">
        <f t="shared" ref="J121:J153" si="22">SUM(G121-H121-I121)</f>
        <v>0.11899999999999999</v>
      </c>
      <c r="K121" s="33"/>
      <c r="L121" s="34">
        <f t="shared" si="17"/>
        <v>0.11899999999999999</v>
      </c>
    </row>
    <row r="122" spans="1:12" s="5" customFormat="1" ht="14.25">
      <c r="A122" s="2" t="s">
        <v>33</v>
      </c>
      <c r="B122" s="30" t="s">
        <v>128</v>
      </c>
      <c r="C122" s="30" t="s">
        <v>142</v>
      </c>
      <c r="D122" s="30" t="s">
        <v>34</v>
      </c>
      <c r="E122" s="26"/>
      <c r="F122" s="34">
        <v>0.11899999999999999</v>
      </c>
      <c r="G122" s="33">
        <f t="shared" si="21"/>
        <v>0.11899999999999999</v>
      </c>
      <c r="H122" s="34"/>
      <c r="I122" s="34"/>
      <c r="J122" s="33">
        <f t="shared" si="22"/>
        <v>0.11899999999999999</v>
      </c>
      <c r="K122" s="33"/>
      <c r="L122" s="34">
        <f t="shared" si="17"/>
        <v>0.11899999999999999</v>
      </c>
    </row>
    <row r="123" spans="1:12" s="5" customFormat="1" ht="14.25">
      <c r="A123" s="2" t="s">
        <v>19</v>
      </c>
      <c r="B123" s="30" t="s">
        <v>128</v>
      </c>
      <c r="C123" s="30" t="s">
        <v>20</v>
      </c>
      <c r="D123" s="30"/>
      <c r="E123" s="26"/>
      <c r="F123" s="34"/>
      <c r="G123" s="33"/>
      <c r="H123" s="34"/>
      <c r="I123" s="34"/>
      <c r="J123" s="33"/>
      <c r="K123" s="33"/>
      <c r="L123" s="34">
        <v>232</v>
      </c>
    </row>
    <row r="124" spans="1:12" s="5" customFormat="1" ht="45">
      <c r="A124" s="2" t="s">
        <v>257</v>
      </c>
      <c r="B124" s="30" t="s">
        <v>128</v>
      </c>
      <c r="C124" s="30" t="s">
        <v>256</v>
      </c>
      <c r="D124" s="30"/>
      <c r="E124" s="26"/>
      <c r="F124" s="34"/>
      <c r="G124" s="33"/>
      <c r="H124" s="34"/>
      <c r="I124" s="34"/>
      <c r="J124" s="33"/>
      <c r="K124" s="33"/>
      <c r="L124" s="34">
        <v>232</v>
      </c>
    </row>
    <row r="125" spans="1:12" s="5" customFormat="1" ht="22.5">
      <c r="A125" s="2" t="s">
        <v>31</v>
      </c>
      <c r="B125" s="30" t="s">
        <v>128</v>
      </c>
      <c r="C125" s="30" t="s">
        <v>256</v>
      </c>
      <c r="D125" s="30" t="s">
        <v>32</v>
      </c>
      <c r="E125" s="26"/>
      <c r="F125" s="34"/>
      <c r="G125" s="33"/>
      <c r="H125" s="34"/>
      <c r="I125" s="34"/>
      <c r="J125" s="33"/>
      <c r="K125" s="33"/>
      <c r="L125" s="34">
        <v>232</v>
      </c>
    </row>
    <row r="126" spans="1:12" s="5" customFormat="1" ht="14.25">
      <c r="A126" s="19" t="s">
        <v>151</v>
      </c>
      <c r="B126" s="29" t="s">
        <v>152</v>
      </c>
      <c r="C126" s="29" t="s">
        <v>9</v>
      </c>
      <c r="D126" s="29" t="s">
        <v>9</v>
      </c>
      <c r="E126" s="24">
        <v>185256.4</v>
      </c>
      <c r="F126" s="33">
        <v>191912.432</v>
      </c>
      <c r="G126" s="33">
        <f t="shared" si="21"/>
        <v>6656.0320000000065</v>
      </c>
      <c r="H126" s="33"/>
      <c r="I126" s="33">
        <v>750</v>
      </c>
      <c r="J126" s="33">
        <f>SUM(J127+J147)</f>
        <v>5906.0319999999938</v>
      </c>
      <c r="K126" s="33">
        <f t="shared" ref="K126:L126" si="23">SUM(K127+K147)</f>
        <v>1016.9999999999999</v>
      </c>
      <c r="L126" s="33">
        <f t="shared" si="23"/>
        <v>6923.0319999999938</v>
      </c>
    </row>
    <row r="127" spans="1:12" s="5" customFormat="1" ht="22.5">
      <c r="A127" s="2" t="s">
        <v>38</v>
      </c>
      <c r="B127" s="30" t="s">
        <v>152</v>
      </c>
      <c r="C127" s="30" t="s">
        <v>39</v>
      </c>
      <c r="D127" s="30" t="s">
        <v>9</v>
      </c>
      <c r="E127" s="26">
        <v>185256.4</v>
      </c>
      <c r="F127" s="34">
        <v>186922.33199999999</v>
      </c>
      <c r="G127" s="33">
        <f t="shared" si="21"/>
        <v>1665.9320000000007</v>
      </c>
      <c r="H127" s="34"/>
      <c r="I127" s="34">
        <v>750</v>
      </c>
      <c r="J127" s="33">
        <f>SUM(J128+J142)</f>
        <v>915.93199999999308</v>
      </c>
      <c r="K127" s="33">
        <f>SUM(K128+K142)</f>
        <v>1016.9999999999999</v>
      </c>
      <c r="L127" s="33">
        <f>SUM(L128+L142)</f>
        <v>1932.931999999993</v>
      </c>
    </row>
    <row r="128" spans="1:12" s="5" customFormat="1" ht="14.25">
      <c r="A128" s="2" t="s">
        <v>153</v>
      </c>
      <c r="B128" s="30" t="s">
        <v>152</v>
      </c>
      <c r="C128" s="30" t="s">
        <v>154</v>
      </c>
      <c r="D128" s="30" t="s">
        <v>9</v>
      </c>
      <c r="E128" s="26">
        <v>156066.70000000001</v>
      </c>
      <c r="F128" s="34">
        <v>157642.63200000001</v>
      </c>
      <c r="G128" s="33">
        <f t="shared" si="21"/>
        <v>1575.9320000000007</v>
      </c>
      <c r="H128" s="34"/>
      <c r="I128" s="34">
        <v>700</v>
      </c>
      <c r="J128" s="33">
        <f>SUM(J129+J131+J137+J140)</f>
        <v>825.93199999999308</v>
      </c>
      <c r="K128" s="33">
        <f>SUM(K129+K131+K137+K140)</f>
        <v>969.59999999999991</v>
      </c>
      <c r="L128" s="33">
        <f>SUM(L129+L131+L137+L140)</f>
        <v>1795.5319999999929</v>
      </c>
    </row>
    <row r="129" spans="1:12" s="5" customFormat="1" ht="14.25">
      <c r="A129" s="2" t="s">
        <v>158</v>
      </c>
      <c r="B129" s="30" t="s">
        <v>152</v>
      </c>
      <c r="C129" s="30" t="s">
        <v>159</v>
      </c>
      <c r="D129" s="30" t="s">
        <v>9</v>
      </c>
      <c r="E129" s="26">
        <v>107013.5</v>
      </c>
      <c r="F129" s="34">
        <v>107195.60799999999</v>
      </c>
      <c r="G129" s="33">
        <f t="shared" si="21"/>
        <v>182.1079999999929</v>
      </c>
      <c r="H129" s="34"/>
      <c r="I129" s="34"/>
      <c r="J129" s="33">
        <f t="shared" si="22"/>
        <v>182.1079999999929</v>
      </c>
      <c r="K129" s="33"/>
      <c r="L129" s="34">
        <f t="shared" si="17"/>
        <v>182.1079999999929</v>
      </c>
    </row>
    <row r="130" spans="1:12" s="5" customFormat="1" ht="33.75">
      <c r="A130" s="2" t="s">
        <v>72</v>
      </c>
      <c r="B130" s="30" t="s">
        <v>152</v>
      </c>
      <c r="C130" s="30" t="s">
        <v>159</v>
      </c>
      <c r="D130" s="30" t="s">
        <v>73</v>
      </c>
      <c r="E130" s="26">
        <v>31010.400000000001</v>
      </c>
      <c r="F130" s="34">
        <v>31192.508000000002</v>
      </c>
      <c r="G130" s="33">
        <f t="shared" si="21"/>
        <v>182.10800000000017</v>
      </c>
      <c r="H130" s="34"/>
      <c r="I130" s="34"/>
      <c r="J130" s="33">
        <f t="shared" si="22"/>
        <v>182.10800000000017</v>
      </c>
      <c r="K130" s="33"/>
      <c r="L130" s="34">
        <f t="shared" si="17"/>
        <v>182.10800000000017</v>
      </c>
    </row>
    <row r="131" spans="1:12" s="5" customFormat="1" ht="33.75">
      <c r="A131" s="2" t="s">
        <v>155</v>
      </c>
      <c r="B131" s="30" t="s">
        <v>152</v>
      </c>
      <c r="C131" s="30" t="s">
        <v>156</v>
      </c>
      <c r="D131" s="30" t="s">
        <v>9</v>
      </c>
      <c r="E131" s="26">
        <v>34153.1</v>
      </c>
      <c r="F131" s="34">
        <v>34796.866000000002</v>
      </c>
      <c r="G131" s="33">
        <f t="shared" si="21"/>
        <v>643.76600000000326</v>
      </c>
      <c r="H131" s="34"/>
      <c r="I131" s="34"/>
      <c r="J131" s="33">
        <f>SUM(J132:J136)</f>
        <v>643.76600000000019</v>
      </c>
      <c r="K131" s="33">
        <f>SUM(K132:K136)</f>
        <v>969.59999999999991</v>
      </c>
      <c r="L131" s="33">
        <f>SUM(L132:L136)</f>
        <v>1613.366</v>
      </c>
    </row>
    <row r="132" spans="1:12" s="5" customFormat="1" ht="22.5">
      <c r="A132" s="2" t="s">
        <v>133</v>
      </c>
      <c r="B132" s="30" t="s">
        <v>152</v>
      </c>
      <c r="C132" s="30" t="s">
        <v>156</v>
      </c>
      <c r="D132" s="30" t="s">
        <v>134</v>
      </c>
      <c r="E132" s="26">
        <v>15</v>
      </c>
      <c r="F132" s="34">
        <v>15.5</v>
      </c>
      <c r="G132" s="33">
        <f t="shared" si="21"/>
        <v>0.5</v>
      </c>
      <c r="H132" s="34"/>
      <c r="I132" s="34"/>
      <c r="J132" s="33">
        <f t="shared" si="22"/>
        <v>0.5</v>
      </c>
      <c r="K132" s="33"/>
      <c r="L132" s="34">
        <f t="shared" si="17"/>
        <v>0.5</v>
      </c>
    </row>
    <row r="133" spans="1:12" s="5" customFormat="1" ht="22.5">
      <c r="A133" s="2" t="s">
        <v>31</v>
      </c>
      <c r="B133" s="30" t="s">
        <v>152</v>
      </c>
      <c r="C133" s="30" t="s">
        <v>156</v>
      </c>
      <c r="D133" s="30" t="s">
        <v>32</v>
      </c>
      <c r="E133" s="26">
        <v>20559.3</v>
      </c>
      <c r="F133" s="34">
        <v>20821.069</v>
      </c>
      <c r="G133" s="33">
        <f t="shared" si="21"/>
        <v>261.76900000000023</v>
      </c>
      <c r="H133" s="34"/>
      <c r="I133" s="34"/>
      <c r="J133" s="33">
        <f t="shared" si="22"/>
        <v>261.76900000000023</v>
      </c>
      <c r="K133" s="33">
        <v>660.8</v>
      </c>
      <c r="L133" s="34">
        <f t="shared" si="17"/>
        <v>922.56900000000019</v>
      </c>
    </row>
    <row r="134" spans="1:12" s="5" customFormat="1" ht="22.5">
      <c r="A134" s="2" t="s">
        <v>135</v>
      </c>
      <c r="B134" s="30" t="s">
        <v>152</v>
      </c>
      <c r="C134" s="30" t="s">
        <v>156</v>
      </c>
      <c r="D134" s="30" t="s">
        <v>136</v>
      </c>
      <c r="E134" s="26">
        <v>4810</v>
      </c>
      <c r="F134" s="34">
        <v>4614.5</v>
      </c>
      <c r="G134" s="33">
        <f t="shared" si="21"/>
        <v>-195.5</v>
      </c>
      <c r="H134" s="34"/>
      <c r="I134" s="34"/>
      <c r="J134" s="33">
        <f t="shared" si="22"/>
        <v>-195.5</v>
      </c>
      <c r="K134" s="33"/>
      <c r="L134" s="34">
        <f t="shared" si="17"/>
        <v>-195.5</v>
      </c>
    </row>
    <row r="135" spans="1:12" s="5" customFormat="1" ht="33.75">
      <c r="A135" s="2" t="s">
        <v>72</v>
      </c>
      <c r="B135" s="30" t="s">
        <v>152</v>
      </c>
      <c r="C135" s="30" t="s">
        <v>156</v>
      </c>
      <c r="D135" s="30" t="s">
        <v>73</v>
      </c>
      <c r="E135" s="26"/>
      <c r="F135" s="34"/>
      <c r="G135" s="33"/>
      <c r="H135" s="34"/>
      <c r="I135" s="34"/>
      <c r="J135" s="33"/>
      <c r="K135" s="33">
        <v>308.8</v>
      </c>
      <c r="L135" s="34">
        <f t="shared" si="17"/>
        <v>308.8</v>
      </c>
    </row>
    <row r="136" spans="1:12" s="5" customFormat="1" ht="14.25">
      <c r="A136" s="2" t="s">
        <v>123</v>
      </c>
      <c r="B136" s="30" t="s">
        <v>152</v>
      </c>
      <c r="C136" s="30" t="s">
        <v>156</v>
      </c>
      <c r="D136" s="30" t="s">
        <v>124</v>
      </c>
      <c r="E136" s="26"/>
      <c r="F136" s="34">
        <v>576.99699999999996</v>
      </c>
      <c r="G136" s="33">
        <f t="shared" si="21"/>
        <v>576.99699999999996</v>
      </c>
      <c r="H136" s="34"/>
      <c r="I136" s="34"/>
      <c r="J136" s="33">
        <f t="shared" si="22"/>
        <v>576.99699999999996</v>
      </c>
      <c r="K136" s="33"/>
      <c r="L136" s="34">
        <f t="shared" si="17"/>
        <v>576.99699999999996</v>
      </c>
    </row>
    <row r="137" spans="1:12" s="5" customFormat="1" ht="14.25">
      <c r="A137" s="2" t="s">
        <v>160</v>
      </c>
      <c r="B137" s="30" t="s">
        <v>152</v>
      </c>
      <c r="C137" s="30" t="s">
        <v>161</v>
      </c>
      <c r="D137" s="30" t="s">
        <v>9</v>
      </c>
      <c r="E137" s="26">
        <v>100</v>
      </c>
      <c r="F137" s="34">
        <v>100</v>
      </c>
      <c r="G137" s="33">
        <f t="shared" si="21"/>
        <v>0</v>
      </c>
      <c r="H137" s="34"/>
      <c r="I137" s="34"/>
      <c r="J137" s="33">
        <f t="shared" si="22"/>
        <v>0</v>
      </c>
      <c r="K137" s="33"/>
      <c r="L137" s="34">
        <f t="shared" si="17"/>
        <v>0</v>
      </c>
    </row>
    <row r="138" spans="1:12" s="5" customFormat="1" ht="22.5">
      <c r="A138" s="2" t="s">
        <v>31</v>
      </c>
      <c r="B138" s="30" t="s">
        <v>152</v>
      </c>
      <c r="C138" s="30" t="s">
        <v>161</v>
      </c>
      <c r="D138" s="30" t="s">
        <v>32</v>
      </c>
      <c r="E138" s="26">
        <v>36</v>
      </c>
      <c r="F138" s="34">
        <v>50.8</v>
      </c>
      <c r="G138" s="33">
        <f t="shared" si="21"/>
        <v>14.799999999999997</v>
      </c>
      <c r="H138" s="34"/>
      <c r="I138" s="34"/>
      <c r="J138" s="33">
        <f t="shared" si="22"/>
        <v>14.799999999999997</v>
      </c>
      <c r="K138" s="33"/>
      <c r="L138" s="34">
        <f t="shared" si="17"/>
        <v>14.799999999999997</v>
      </c>
    </row>
    <row r="139" spans="1:12" s="5" customFormat="1" ht="14.25">
      <c r="A139" s="2" t="s">
        <v>123</v>
      </c>
      <c r="B139" s="30" t="s">
        <v>152</v>
      </c>
      <c r="C139" s="30" t="s">
        <v>161</v>
      </c>
      <c r="D139" s="30" t="s">
        <v>124</v>
      </c>
      <c r="E139" s="26">
        <v>64</v>
      </c>
      <c r="F139" s="34">
        <v>49.2</v>
      </c>
      <c r="G139" s="33">
        <f t="shared" si="21"/>
        <v>-14.799999999999997</v>
      </c>
      <c r="H139" s="34"/>
      <c r="I139" s="34"/>
      <c r="J139" s="33">
        <f t="shared" si="22"/>
        <v>-14.799999999999997</v>
      </c>
      <c r="K139" s="33"/>
      <c r="L139" s="34">
        <f t="shared" si="17"/>
        <v>-14.799999999999997</v>
      </c>
    </row>
    <row r="140" spans="1:12" s="5" customFormat="1" ht="14.25">
      <c r="A140" s="2" t="s">
        <v>141</v>
      </c>
      <c r="B140" s="30" t="s">
        <v>152</v>
      </c>
      <c r="C140" s="30" t="s">
        <v>157</v>
      </c>
      <c r="D140" s="30" t="s">
        <v>9</v>
      </c>
      <c r="E140" s="26"/>
      <c r="F140" s="34">
        <v>5.8000000000000003E-2</v>
      </c>
      <c r="G140" s="33">
        <f t="shared" si="21"/>
        <v>5.8000000000000003E-2</v>
      </c>
      <c r="H140" s="34"/>
      <c r="I140" s="34"/>
      <c r="J140" s="33">
        <f t="shared" si="22"/>
        <v>5.8000000000000003E-2</v>
      </c>
      <c r="K140" s="33"/>
      <c r="L140" s="34">
        <f t="shared" si="17"/>
        <v>5.8000000000000003E-2</v>
      </c>
    </row>
    <row r="141" spans="1:12" s="5" customFormat="1" ht="14.25">
      <c r="A141" s="2" t="s">
        <v>33</v>
      </c>
      <c r="B141" s="30" t="s">
        <v>152</v>
      </c>
      <c r="C141" s="30" t="s">
        <v>157</v>
      </c>
      <c r="D141" s="30" t="s">
        <v>34</v>
      </c>
      <c r="E141" s="26"/>
      <c r="F141" s="34">
        <v>5.8000000000000003E-2</v>
      </c>
      <c r="G141" s="33">
        <f t="shared" si="21"/>
        <v>5.8000000000000003E-2</v>
      </c>
      <c r="H141" s="34"/>
      <c r="I141" s="34"/>
      <c r="J141" s="33">
        <f t="shared" si="22"/>
        <v>5.8000000000000003E-2</v>
      </c>
      <c r="K141" s="33"/>
      <c r="L141" s="34">
        <f t="shared" si="17"/>
        <v>5.8000000000000003E-2</v>
      </c>
    </row>
    <row r="142" spans="1:12" s="5" customFormat="1" ht="14.25">
      <c r="A142" s="2" t="s">
        <v>162</v>
      </c>
      <c r="B142" s="30" t="s">
        <v>152</v>
      </c>
      <c r="C142" s="30" t="s">
        <v>163</v>
      </c>
      <c r="D142" s="30" t="s">
        <v>9</v>
      </c>
      <c r="E142" s="26">
        <v>29189.7</v>
      </c>
      <c r="F142" s="34">
        <v>29279.7</v>
      </c>
      <c r="G142" s="33">
        <f t="shared" si="21"/>
        <v>90</v>
      </c>
      <c r="H142" s="34"/>
      <c r="I142" s="34"/>
      <c r="J142" s="33">
        <f t="shared" si="22"/>
        <v>90</v>
      </c>
      <c r="K142" s="33">
        <v>47.4</v>
      </c>
      <c r="L142" s="34">
        <f t="shared" si="17"/>
        <v>137.4</v>
      </c>
    </row>
    <row r="143" spans="1:12" s="5" customFormat="1" ht="14.25">
      <c r="A143" s="2" t="s">
        <v>164</v>
      </c>
      <c r="B143" s="30" t="s">
        <v>152</v>
      </c>
      <c r="C143" s="30" t="s">
        <v>165</v>
      </c>
      <c r="D143" s="30" t="s">
        <v>9</v>
      </c>
      <c r="E143" s="26">
        <v>26862.9</v>
      </c>
      <c r="F143" s="34">
        <v>26952.9</v>
      </c>
      <c r="G143" s="33">
        <f t="shared" si="21"/>
        <v>90</v>
      </c>
      <c r="H143" s="34"/>
      <c r="I143" s="34"/>
      <c r="J143" s="33">
        <f>SUM(J144:J146)</f>
        <v>90</v>
      </c>
      <c r="K143" s="33">
        <f t="shared" ref="K143:L143" si="24">SUM(K144:K146)</f>
        <v>47.4</v>
      </c>
      <c r="L143" s="33">
        <f t="shared" si="24"/>
        <v>137.4</v>
      </c>
    </row>
    <row r="144" spans="1:12" s="5" customFormat="1" ht="22.5">
      <c r="A144" s="2" t="s">
        <v>31</v>
      </c>
      <c r="B144" s="30" t="s">
        <v>152</v>
      </c>
      <c r="C144" s="30" t="s">
        <v>165</v>
      </c>
      <c r="D144" s="30" t="s">
        <v>32</v>
      </c>
      <c r="E144" s="26">
        <v>967.4</v>
      </c>
      <c r="F144" s="34">
        <v>847.4</v>
      </c>
      <c r="G144" s="33">
        <f t="shared" si="21"/>
        <v>-120</v>
      </c>
      <c r="H144" s="34"/>
      <c r="I144" s="34"/>
      <c r="J144" s="33">
        <f t="shared" si="22"/>
        <v>-120</v>
      </c>
      <c r="K144" s="33">
        <v>18.899999999999999</v>
      </c>
      <c r="L144" s="34">
        <f t="shared" si="17"/>
        <v>-101.1</v>
      </c>
    </row>
    <row r="145" spans="1:12" s="5" customFormat="1" ht="33.75">
      <c r="A145" s="2" t="s">
        <v>72</v>
      </c>
      <c r="B145" s="30" t="s">
        <v>152</v>
      </c>
      <c r="C145" s="30" t="s">
        <v>165</v>
      </c>
      <c r="D145" s="30" t="s">
        <v>73</v>
      </c>
      <c r="E145" s="26">
        <v>18094.099999999999</v>
      </c>
      <c r="F145" s="34">
        <v>18214.099999999999</v>
      </c>
      <c r="G145" s="33">
        <f t="shared" si="21"/>
        <v>120</v>
      </c>
      <c r="H145" s="34"/>
      <c r="I145" s="34"/>
      <c r="J145" s="33">
        <f t="shared" si="22"/>
        <v>120</v>
      </c>
      <c r="K145" s="33">
        <v>28.5</v>
      </c>
      <c r="L145" s="34">
        <f t="shared" si="17"/>
        <v>148.5</v>
      </c>
    </row>
    <row r="146" spans="1:12" s="5" customFormat="1" ht="14.25">
      <c r="A146" s="2" t="s">
        <v>123</v>
      </c>
      <c r="B146" s="30" t="s">
        <v>152</v>
      </c>
      <c r="C146" s="30" t="s">
        <v>165</v>
      </c>
      <c r="D146" s="30" t="s">
        <v>124</v>
      </c>
      <c r="E146" s="26"/>
      <c r="F146" s="34">
        <v>90</v>
      </c>
      <c r="G146" s="33">
        <f t="shared" si="21"/>
        <v>90</v>
      </c>
      <c r="H146" s="34"/>
      <c r="I146" s="34"/>
      <c r="J146" s="33">
        <f t="shared" si="22"/>
        <v>90</v>
      </c>
      <c r="K146" s="33"/>
      <c r="L146" s="34">
        <f t="shared" si="17"/>
        <v>90</v>
      </c>
    </row>
    <row r="147" spans="1:12" s="5" customFormat="1" ht="22.5">
      <c r="A147" s="2" t="s">
        <v>103</v>
      </c>
      <c r="B147" s="30" t="s">
        <v>152</v>
      </c>
      <c r="C147" s="30" t="s">
        <v>104</v>
      </c>
      <c r="D147" s="30" t="s">
        <v>9</v>
      </c>
      <c r="E147" s="26"/>
      <c r="F147" s="34">
        <v>4990.1000000000004</v>
      </c>
      <c r="G147" s="33">
        <f t="shared" si="21"/>
        <v>4990.1000000000004</v>
      </c>
      <c r="H147" s="34"/>
      <c r="I147" s="34"/>
      <c r="J147" s="33">
        <f t="shared" si="22"/>
        <v>4990.1000000000004</v>
      </c>
      <c r="K147" s="33"/>
      <c r="L147" s="34">
        <f t="shared" si="17"/>
        <v>4990.1000000000004</v>
      </c>
    </row>
    <row r="148" spans="1:12" s="5" customFormat="1" ht="14.25">
      <c r="A148" s="2" t="s">
        <v>166</v>
      </c>
      <c r="B148" s="30" t="s">
        <v>152</v>
      </c>
      <c r="C148" s="30" t="s">
        <v>167</v>
      </c>
      <c r="D148" s="30" t="s">
        <v>9</v>
      </c>
      <c r="E148" s="26"/>
      <c r="F148" s="34">
        <v>4990.1000000000004</v>
      </c>
      <c r="G148" s="33">
        <f t="shared" si="21"/>
        <v>4990.1000000000004</v>
      </c>
      <c r="H148" s="34"/>
      <c r="I148" s="34"/>
      <c r="J148" s="33">
        <f t="shared" si="22"/>
        <v>4990.1000000000004</v>
      </c>
      <c r="K148" s="33"/>
      <c r="L148" s="34">
        <f t="shared" si="17"/>
        <v>4990.1000000000004</v>
      </c>
    </row>
    <row r="149" spans="1:12" s="5" customFormat="1" ht="14.25">
      <c r="A149" s="2" t="s">
        <v>143</v>
      </c>
      <c r="B149" s="30" t="s">
        <v>152</v>
      </c>
      <c r="C149" s="30" t="s">
        <v>168</v>
      </c>
      <c r="D149" s="30" t="s">
        <v>9</v>
      </c>
      <c r="E149" s="26"/>
      <c r="F149" s="34">
        <v>4990.1000000000004</v>
      </c>
      <c r="G149" s="33">
        <f t="shared" si="21"/>
        <v>4990.1000000000004</v>
      </c>
      <c r="H149" s="34"/>
      <c r="I149" s="34"/>
      <c r="J149" s="33">
        <f t="shared" si="22"/>
        <v>4990.1000000000004</v>
      </c>
      <c r="K149" s="33"/>
      <c r="L149" s="34">
        <f t="shared" si="17"/>
        <v>4990.1000000000004</v>
      </c>
    </row>
    <row r="150" spans="1:12" s="5" customFormat="1" ht="33.75">
      <c r="A150" s="2" t="s">
        <v>145</v>
      </c>
      <c r="B150" s="30" t="s">
        <v>152</v>
      </c>
      <c r="C150" s="30" t="s">
        <v>168</v>
      </c>
      <c r="D150" s="30" t="s">
        <v>146</v>
      </c>
      <c r="E150" s="26"/>
      <c r="F150" s="34">
        <v>4990.1000000000004</v>
      </c>
      <c r="G150" s="33">
        <f t="shared" si="21"/>
        <v>4990.1000000000004</v>
      </c>
      <c r="H150" s="34"/>
      <c r="I150" s="34"/>
      <c r="J150" s="33">
        <f t="shared" si="22"/>
        <v>4990.1000000000004</v>
      </c>
      <c r="K150" s="33"/>
      <c r="L150" s="34">
        <f t="shared" si="17"/>
        <v>4990.1000000000004</v>
      </c>
    </row>
    <row r="151" spans="1:12" s="5" customFormat="1" ht="14.25">
      <c r="A151" s="19" t="s">
        <v>169</v>
      </c>
      <c r="B151" s="29" t="s">
        <v>170</v>
      </c>
      <c r="C151" s="29" t="s">
        <v>9</v>
      </c>
      <c r="D151" s="29" t="s">
        <v>9</v>
      </c>
      <c r="E151" s="24">
        <v>1347.3</v>
      </c>
      <c r="F151" s="33">
        <v>2404.84</v>
      </c>
      <c r="G151" s="33">
        <f t="shared" si="21"/>
        <v>1057.5400000000002</v>
      </c>
      <c r="H151" s="33"/>
      <c r="I151" s="33">
        <v>800</v>
      </c>
      <c r="J151" s="33">
        <f t="shared" si="22"/>
        <v>257.54000000000019</v>
      </c>
      <c r="K151" s="33"/>
      <c r="L151" s="34">
        <f t="shared" si="17"/>
        <v>257.54000000000019</v>
      </c>
    </row>
    <row r="152" spans="1:12" s="5" customFormat="1" ht="22.5">
      <c r="A152" s="2" t="s">
        <v>38</v>
      </c>
      <c r="B152" s="30" t="s">
        <v>170</v>
      </c>
      <c r="C152" s="30" t="s">
        <v>39</v>
      </c>
      <c r="D152" s="30" t="s">
        <v>9</v>
      </c>
      <c r="E152" s="26">
        <v>1347.3</v>
      </c>
      <c r="F152" s="34">
        <v>2404.84</v>
      </c>
      <c r="G152" s="33">
        <f t="shared" si="21"/>
        <v>1057.5400000000002</v>
      </c>
      <c r="H152" s="34"/>
      <c r="I152" s="34">
        <v>800</v>
      </c>
      <c r="J152" s="33">
        <f t="shared" si="22"/>
        <v>257.54000000000019</v>
      </c>
      <c r="K152" s="33"/>
      <c r="L152" s="34">
        <f t="shared" si="17"/>
        <v>257.54000000000019</v>
      </c>
    </row>
    <row r="153" spans="1:12" s="5" customFormat="1" ht="14.25">
      <c r="A153" s="2" t="s">
        <v>171</v>
      </c>
      <c r="B153" s="30" t="s">
        <v>170</v>
      </c>
      <c r="C153" s="30" t="s">
        <v>172</v>
      </c>
      <c r="D153" s="30" t="s">
        <v>9</v>
      </c>
      <c r="E153" s="26">
        <v>1347.3</v>
      </c>
      <c r="F153" s="34">
        <v>2404.84</v>
      </c>
      <c r="G153" s="33">
        <f t="shared" si="21"/>
        <v>1057.5400000000002</v>
      </c>
      <c r="H153" s="34"/>
      <c r="I153" s="34">
        <v>800</v>
      </c>
      <c r="J153" s="33">
        <f t="shared" si="22"/>
        <v>257.54000000000019</v>
      </c>
      <c r="K153" s="33"/>
      <c r="L153" s="34">
        <f t="shared" si="17"/>
        <v>257.54000000000019</v>
      </c>
    </row>
    <row r="154" spans="1:12" s="5" customFormat="1" ht="14.25">
      <c r="A154" s="2" t="s">
        <v>141</v>
      </c>
      <c r="B154" s="30" t="s">
        <v>170</v>
      </c>
      <c r="C154" s="30" t="s">
        <v>173</v>
      </c>
      <c r="D154" s="30" t="s">
        <v>9</v>
      </c>
      <c r="E154" s="26"/>
      <c r="F154" s="34">
        <v>257.54000000000002</v>
      </c>
      <c r="G154" s="33">
        <f t="shared" ref="G154:G194" si="25">SUM(F154-E154)</f>
        <v>257.54000000000002</v>
      </c>
      <c r="H154" s="34"/>
      <c r="I154" s="34"/>
      <c r="J154" s="33">
        <f t="shared" ref="J154:J194" si="26">SUM(G154-H154-I154)</f>
        <v>257.54000000000002</v>
      </c>
      <c r="K154" s="33"/>
      <c r="L154" s="34">
        <f t="shared" si="17"/>
        <v>257.54000000000002</v>
      </c>
    </row>
    <row r="155" spans="1:12" s="5" customFormat="1" ht="22.5">
      <c r="A155" s="2" t="s">
        <v>31</v>
      </c>
      <c r="B155" s="30" t="s">
        <v>170</v>
      </c>
      <c r="C155" s="30" t="s">
        <v>173</v>
      </c>
      <c r="D155" s="30" t="s">
        <v>32</v>
      </c>
      <c r="E155" s="26"/>
      <c r="F155" s="34">
        <v>257.54000000000002</v>
      </c>
      <c r="G155" s="33">
        <f t="shared" si="25"/>
        <v>257.54000000000002</v>
      </c>
      <c r="H155" s="34"/>
      <c r="I155" s="34"/>
      <c r="J155" s="33">
        <f t="shared" si="26"/>
        <v>257.54000000000002</v>
      </c>
      <c r="K155" s="33"/>
      <c r="L155" s="34">
        <f t="shared" si="17"/>
        <v>257.54000000000002</v>
      </c>
    </row>
    <row r="156" spans="1:12" s="5" customFormat="1" ht="14.25">
      <c r="A156" s="19" t="s">
        <v>174</v>
      </c>
      <c r="B156" s="29" t="s">
        <v>175</v>
      </c>
      <c r="C156" s="29" t="s">
        <v>9</v>
      </c>
      <c r="D156" s="29" t="s">
        <v>9</v>
      </c>
      <c r="E156" s="24">
        <v>17301.2</v>
      </c>
      <c r="F156" s="33">
        <v>21398.757000000001</v>
      </c>
      <c r="G156" s="33">
        <f t="shared" si="25"/>
        <v>4097.5570000000007</v>
      </c>
      <c r="H156" s="33"/>
      <c r="I156" s="33">
        <v>810</v>
      </c>
      <c r="J156" s="33">
        <f t="shared" si="26"/>
        <v>3287.5570000000007</v>
      </c>
      <c r="K156" s="33"/>
      <c r="L156" s="34">
        <f t="shared" si="17"/>
        <v>3287.5570000000007</v>
      </c>
    </row>
    <row r="157" spans="1:12" s="5" customFormat="1" ht="22.5">
      <c r="A157" s="2" t="s">
        <v>38</v>
      </c>
      <c r="B157" s="30" t="s">
        <v>175</v>
      </c>
      <c r="C157" s="30" t="s">
        <v>39</v>
      </c>
      <c r="D157" s="30" t="s">
        <v>9</v>
      </c>
      <c r="E157" s="26">
        <v>17295.2</v>
      </c>
      <c r="F157" s="34">
        <v>21392.757000000001</v>
      </c>
      <c r="G157" s="33">
        <f t="shared" si="25"/>
        <v>4097.5570000000007</v>
      </c>
      <c r="H157" s="34"/>
      <c r="I157" s="34">
        <v>810</v>
      </c>
      <c r="J157" s="33">
        <f>SUM(J158+J165+J171+J175)</f>
        <v>3287.5569999999998</v>
      </c>
      <c r="K157" s="33">
        <f t="shared" ref="K157:L157" si="27">SUM(K158+K165+K171+K175)</f>
        <v>0</v>
      </c>
      <c r="L157" s="33">
        <f t="shared" si="27"/>
        <v>3287.5569999999998</v>
      </c>
    </row>
    <row r="158" spans="1:12" s="5" customFormat="1" ht="14.25">
      <c r="A158" s="2" t="s">
        <v>129</v>
      </c>
      <c r="B158" s="30" t="s">
        <v>175</v>
      </c>
      <c r="C158" s="30" t="s">
        <v>130</v>
      </c>
      <c r="D158" s="30" t="s">
        <v>9</v>
      </c>
      <c r="E158" s="26">
        <v>110</v>
      </c>
      <c r="F158" s="34">
        <v>28.5</v>
      </c>
      <c r="G158" s="33">
        <f t="shared" si="25"/>
        <v>-81.5</v>
      </c>
      <c r="H158" s="34"/>
      <c r="I158" s="34"/>
      <c r="J158" s="33">
        <f>SUM(J159+J163)</f>
        <v>-81.5</v>
      </c>
      <c r="K158" s="33">
        <f t="shared" ref="K158:L158" si="28">SUM(K159+K163)</f>
        <v>0</v>
      </c>
      <c r="L158" s="33">
        <f t="shared" si="28"/>
        <v>-81.5</v>
      </c>
    </row>
    <row r="159" spans="1:12" s="5" customFormat="1" ht="14.25">
      <c r="A159" s="2" t="s">
        <v>176</v>
      </c>
      <c r="B159" s="30" t="s">
        <v>175</v>
      </c>
      <c r="C159" s="30" t="s">
        <v>177</v>
      </c>
      <c r="D159" s="30" t="s">
        <v>9</v>
      </c>
      <c r="E159" s="26">
        <v>79</v>
      </c>
      <c r="F159" s="34"/>
      <c r="G159" s="33">
        <f t="shared" si="25"/>
        <v>-79</v>
      </c>
      <c r="H159" s="34"/>
      <c r="I159" s="34"/>
      <c r="J159" s="33">
        <f t="shared" si="26"/>
        <v>-79</v>
      </c>
      <c r="K159" s="33"/>
      <c r="L159" s="34">
        <f t="shared" si="17"/>
        <v>-79</v>
      </c>
    </row>
    <row r="160" spans="1:12" s="5" customFormat="1" ht="22.5">
      <c r="A160" s="2" t="s">
        <v>31</v>
      </c>
      <c r="B160" s="30" t="s">
        <v>175</v>
      </c>
      <c r="C160" s="30" t="s">
        <v>177</v>
      </c>
      <c r="D160" s="30" t="s">
        <v>32</v>
      </c>
      <c r="E160" s="26">
        <v>61</v>
      </c>
      <c r="F160" s="34"/>
      <c r="G160" s="33">
        <f t="shared" si="25"/>
        <v>-61</v>
      </c>
      <c r="H160" s="34"/>
      <c r="I160" s="34"/>
      <c r="J160" s="33">
        <f t="shared" si="26"/>
        <v>-61</v>
      </c>
      <c r="K160" s="33"/>
      <c r="L160" s="34">
        <f t="shared" si="17"/>
        <v>-61</v>
      </c>
    </row>
    <row r="161" spans="1:12" s="5" customFormat="1" ht="14.25">
      <c r="A161" s="2" t="s">
        <v>123</v>
      </c>
      <c r="B161" s="30" t="s">
        <v>175</v>
      </c>
      <c r="C161" s="30" t="s">
        <v>177</v>
      </c>
      <c r="D161" s="30" t="s">
        <v>124</v>
      </c>
      <c r="E161" s="26">
        <v>10</v>
      </c>
      <c r="F161" s="34"/>
      <c r="G161" s="33">
        <f t="shared" si="25"/>
        <v>-10</v>
      </c>
      <c r="H161" s="34"/>
      <c r="I161" s="34"/>
      <c r="J161" s="33">
        <f t="shared" si="26"/>
        <v>-10</v>
      </c>
      <c r="K161" s="33"/>
      <c r="L161" s="34">
        <f t="shared" si="17"/>
        <v>-10</v>
      </c>
    </row>
    <row r="162" spans="1:12" s="5" customFormat="1" ht="14.25">
      <c r="A162" s="2" t="s">
        <v>137</v>
      </c>
      <c r="B162" s="30" t="s">
        <v>175</v>
      </c>
      <c r="C162" s="30" t="s">
        <v>177</v>
      </c>
      <c r="D162" s="30" t="s">
        <v>138</v>
      </c>
      <c r="E162" s="26">
        <v>8</v>
      </c>
      <c r="F162" s="34"/>
      <c r="G162" s="33">
        <f t="shared" si="25"/>
        <v>-8</v>
      </c>
      <c r="H162" s="34"/>
      <c r="I162" s="34"/>
      <c r="J162" s="33">
        <f t="shared" si="26"/>
        <v>-8</v>
      </c>
      <c r="K162" s="33"/>
      <c r="L162" s="34">
        <f t="shared" si="17"/>
        <v>-8</v>
      </c>
    </row>
    <row r="163" spans="1:12" s="5" customFormat="1" ht="14.25">
      <c r="A163" s="2" t="s">
        <v>139</v>
      </c>
      <c r="B163" s="30" t="s">
        <v>175</v>
      </c>
      <c r="C163" s="30" t="s">
        <v>140</v>
      </c>
      <c r="D163" s="30" t="s">
        <v>9</v>
      </c>
      <c r="E163" s="26">
        <v>31</v>
      </c>
      <c r="F163" s="34">
        <v>28.5</v>
      </c>
      <c r="G163" s="33">
        <f t="shared" si="25"/>
        <v>-2.5</v>
      </c>
      <c r="H163" s="34"/>
      <c r="I163" s="34"/>
      <c r="J163" s="33">
        <f t="shared" si="26"/>
        <v>-2.5</v>
      </c>
      <c r="K163" s="33"/>
      <c r="L163" s="34">
        <f t="shared" si="17"/>
        <v>-2.5</v>
      </c>
    </row>
    <row r="164" spans="1:12" s="5" customFormat="1" ht="22.5">
      <c r="A164" s="2" t="s">
        <v>31</v>
      </c>
      <c r="B164" s="30" t="s">
        <v>175</v>
      </c>
      <c r="C164" s="30" t="s">
        <v>140</v>
      </c>
      <c r="D164" s="30" t="s">
        <v>32</v>
      </c>
      <c r="E164" s="26">
        <v>25</v>
      </c>
      <c r="F164" s="34">
        <v>22.5</v>
      </c>
      <c r="G164" s="33">
        <f t="shared" si="25"/>
        <v>-2.5</v>
      </c>
      <c r="H164" s="34"/>
      <c r="I164" s="34"/>
      <c r="J164" s="33">
        <f t="shared" si="26"/>
        <v>-2.5</v>
      </c>
      <c r="K164" s="33"/>
      <c r="L164" s="34">
        <f t="shared" si="17"/>
        <v>-2.5</v>
      </c>
    </row>
    <row r="165" spans="1:12" s="5" customFormat="1" ht="14.25">
      <c r="A165" s="2" t="s">
        <v>153</v>
      </c>
      <c r="B165" s="30" t="s">
        <v>175</v>
      </c>
      <c r="C165" s="30" t="s">
        <v>154</v>
      </c>
      <c r="D165" s="30" t="s">
        <v>9</v>
      </c>
      <c r="E165" s="26">
        <v>75</v>
      </c>
      <c r="F165" s="34">
        <v>1304.3</v>
      </c>
      <c r="G165" s="33">
        <f t="shared" si="25"/>
        <v>1229.3</v>
      </c>
      <c r="H165" s="34"/>
      <c r="I165" s="34"/>
      <c r="J165" s="33">
        <f>SUM(J166+J168)</f>
        <v>1229.3</v>
      </c>
      <c r="K165" s="33">
        <f t="shared" ref="K165:L165" si="29">SUM(K166+K168)</f>
        <v>0</v>
      </c>
      <c r="L165" s="33">
        <f t="shared" si="29"/>
        <v>1229.3</v>
      </c>
    </row>
    <row r="166" spans="1:12" s="5" customFormat="1" ht="14.25">
      <c r="A166" s="2" t="s">
        <v>176</v>
      </c>
      <c r="B166" s="30" t="s">
        <v>175</v>
      </c>
      <c r="C166" s="30" t="s">
        <v>178</v>
      </c>
      <c r="D166" s="30" t="s">
        <v>9</v>
      </c>
      <c r="E166" s="26">
        <v>10</v>
      </c>
      <c r="F166" s="34"/>
      <c r="G166" s="33">
        <f t="shared" si="25"/>
        <v>-10</v>
      </c>
      <c r="H166" s="34"/>
      <c r="I166" s="34"/>
      <c r="J166" s="33">
        <f t="shared" si="26"/>
        <v>-10</v>
      </c>
      <c r="K166" s="33"/>
      <c r="L166" s="34">
        <f t="shared" si="17"/>
        <v>-10</v>
      </c>
    </row>
    <row r="167" spans="1:12" s="5" customFormat="1" ht="22.5">
      <c r="A167" s="2" t="s">
        <v>31</v>
      </c>
      <c r="B167" s="30" t="s">
        <v>175</v>
      </c>
      <c r="C167" s="30" t="s">
        <v>178</v>
      </c>
      <c r="D167" s="30" t="s">
        <v>32</v>
      </c>
      <c r="E167" s="26">
        <v>10</v>
      </c>
      <c r="F167" s="34"/>
      <c r="G167" s="33">
        <f t="shared" si="25"/>
        <v>-10</v>
      </c>
      <c r="H167" s="34"/>
      <c r="I167" s="34"/>
      <c r="J167" s="33">
        <f t="shared" si="26"/>
        <v>-10</v>
      </c>
      <c r="K167" s="33"/>
      <c r="L167" s="34">
        <f t="shared" si="17"/>
        <v>-10</v>
      </c>
    </row>
    <row r="168" spans="1:12" s="5" customFormat="1" ht="22.5">
      <c r="A168" s="2" t="s">
        <v>179</v>
      </c>
      <c r="B168" s="30" t="s">
        <v>175</v>
      </c>
      <c r="C168" s="30" t="s">
        <v>180</v>
      </c>
      <c r="D168" s="30" t="s">
        <v>9</v>
      </c>
      <c r="E168" s="26"/>
      <c r="F168" s="34">
        <v>1239.3</v>
      </c>
      <c r="G168" s="33">
        <f t="shared" si="25"/>
        <v>1239.3</v>
      </c>
      <c r="H168" s="34"/>
      <c r="I168" s="34"/>
      <c r="J168" s="33">
        <f t="shared" si="26"/>
        <v>1239.3</v>
      </c>
      <c r="K168" s="33"/>
      <c r="L168" s="34">
        <f t="shared" ref="L168:L230" si="30">SUM(J168:K168)</f>
        <v>1239.3</v>
      </c>
    </row>
    <row r="169" spans="1:12" s="5" customFormat="1" ht="22.5">
      <c r="A169" s="2" t="s">
        <v>31</v>
      </c>
      <c r="B169" s="30" t="s">
        <v>175</v>
      </c>
      <c r="C169" s="30" t="s">
        <v>180</v>
      </c>
      <c r="D169" s="30" t="s">
        <v>32</v>
      </c>
      <c r="E169" s="26"/>
      <c r="F169" s="34">
        <v>725.98810000000003</v>
      </c>
      <c r="G169" s="33">
        <f t="shared" si="25"/>
        <v>725.98810000000003</v>
      </c>
      <c r="H169" s="34"/>
      <c r="I169" s="34"/>
      <c r="J169" s="33">
        <f t="shared" si="26"/>
        <v>725.98810000000003</v>
      </c>
      <c r="K169" s="33"/>
      <c r="L169" s="34">
        <f t="shared" si="30"/>
        <v>725.98810000000003</v>
      </c>
    </row>
    <row r="170" spans="1:12" s="5" customFormat="1" ht="14.25">
      <c r="A170" s="2" t="s">
        <v>123</v>
      </c>
      <c r="B170" s="30" t="s">
        <v>175</v>
      </c>
      <c r="C170" s="30" t="s">
        <v>180</v>
      </c>
      <c r="D170" s="30" t="s">
        <v>124</v>
      </c>
      <c r="E170" s="26"/>
      <c r="F170" s="34">
        <v>513.31190000000004</v>
      </c>
      <c r="G170" s="33">
        <f t="shared" si="25"/>
        <v>513.31190000000004</v>
      </c>
      <c r="H170" s="34"/>
      <c r="I170" s="34"/>
      <c r="J170" s="33">
        <f t="shared" si="26"/>
        <v>513.31190000000004</v>
      </c>
      <c r="K170" s="33"/>
      <c r="L170" s="34">
        <f t="shared" si="30"/>
        <v>513.31190000000004</v>
      </c>
    </row>
    <row r="171" spans="1:12" s="5" customFormat="1" ht="14.25">
      <c r="A171" s="2" t="s">
        <v>171</v>
      </c>
      <c r="B171" s="30" t="s">
        <v>175</v>
      </c>
      <c r="C171" s="30" t="s">
        <v>172</v>
      </c>
      <c r="D171" s="30" t="s">
        <v>9</v>
      </c>
      <c r="E171" s="26"/>
      <c r="F171" s="34">
        <v>2100.7570000000001</v>
      </c>
      <c r="G171" s="33">
        <f t="shared" si="25"/>
        <v>2100.7570000000001</v>
      </c>
      <c r="H171" s="34"/>
      <c r="I171" s="34"/>
      <c r="J171" s="33">
        <f t="shared" si="26"/>
        <v>2100.7570000000001</v>
      </c>
      <c r="K171" s="33"/>
      <c r="L171" s="34">
        <f t="shared" si="30"/>
        <v>2100.7570000000001</v>
      </c>
    </row>
    <row r="172" spans="1:12" s="5" customFormat="1" ht="33.75">
      <c r="A172" s="2" t="s">
        <v>181</v>
      </c>
      <c r="B172" s="30" t="s">
        <v>175</v>
      </c>
      <c r="C172" s="30" t="s">
        <v>182</v>
      </c>
      <c r="D172" s="30" t="s">
        <v>9</v>
      </c>
      <c r="E172" s="26"/>
      <c r="F172" s="34">
        <v>2100.7570000000001</v>
      </c>
      <c r="G172" s="33">
        <f t="shared" si="25"/>
        <v>2100.7570000000001</v>
      </c>
      <c r="H172" s="34"/>
      <c r="I172" s="34"/>
      <c r="J172" s="33">
        <f>SUM(J173:J174)</f>
        <v>2100.7570000000001</v>
      </c>
      <c r="K172" s="33">
        <f t="shared" ref="K172:L172" si="31">SUM(K173:K174)</f>
        <v>0</v>
      </c>
      <c r="L172" s="33">
        <f t="shared" si="31"/>
        <v>2100.7570000000001</v>
      </c>
    </row>
    <row r="173" spans="1:12" s="5" customFormat="1" ht="22.5">
      <c r="A173" s="2" t="s">
        <v>31</v>
      </c>
      <c r="B173" s="30" t="s">
        <v>175</v>
      </c>
      <c r="C173" s="30" t="s">
        <v>182</v>
      </c>
      <c r="D173" s="30" t="s">
        <v>32</v>
      </c>
      <c r="E173" s="26"/>
      <c r="F173" s="34">
        <v>1267.29</v>
      </c>
      <c r="G173" s="33">
        <f t="shared" si="25"/>
        <v>1267.29</v>
      </c>
      <c r="H173" s="34"/>
      <c r="I173" s="34"/>
      <c r="J173" s="33">
        <f t="shared" si="26"/>
        <v>1267.29</v>
      </c>
      <c r="K173" s="33"/>
      <c r="L173" s="34">
        <f t="shared" si="30"/>
        <v>1267.29</v>
      </c>
    </row>
    <row r="174" spans="1:12" s="5" customFormat="1" ht="14.25">
      <c r="A174" s="2" t="s">
        <v>123</v>
      </c>
      <c r="B174" s="30" t="s">
        <v>175</v>
      </c>
      <c r="C174" s="30" t="s">
        <v>182</v>
      </c>
      <c r="D174" s="30" t="s">
        <v>124</v>
      </c>
      <c r="E174" s="26"/>
      <c r="F174" s="34">
        <v>833.46699999999998</v>
      </c>
      <c r="G174" s="33">
        <f t="shared" si="25"/>
        <v>833.46699999999998</v>
      </c>
      <c r="H174" s="34"/>
      <c r="I174" s="34"/>
      <c r="J174" s="33">
        <f t="shared" si="26"/>
        <v>833.46699999999998</v>
      </c>
      <c r="K174" s="33"/>
      <c r="L174" s="34">
        <f t="shared" si="30"/>
        <v>833.46699999999998</v>
      </c>
    </row>
    <row r="175" spans="1:12" s="5" customFormat="1" ht="22.5">
      <c r="A175" s="2" t="s">
        <v>40</v>
      </c>
      <c r="B175" s="30" t="s">
        <v>175</v>
      </c>
      <c r="C175" s="30" t="s">
        <v>41</v>
      </c>
      <c r="D175" s="30" t="s">
        <v>9</v>
      </c>
      <c r="E175" s="26">
        <v>17106.2</v>
      </c>
      <c r="F175" s="34">
        <v>17955.2</v>
      </c>
      <c r="G175" s="33">
        <f t="shared" si="25"/>
        <v>849</v>
      </c>
      <c r="H175" s="34"/>
      <c r="I175" s="34">
        <v>810</v>
      </c>
      <c r="J175" s="33">
        <f t="shared" si="26"/>
        <v>39</v>
      </c>
      <c r="K175" s="33"/>
      <c r="L175" s="34">
        <f t="shared" si="30"/>
        <v>39</v>
      </c>
    </row>
    <row r="176" spans="1:12" s="5" customFormat="1" ht="22.5">
      <c r="A176" s="2" t="s">
        <v>183</v>
      </c>
      <c r="B176" s="30" t="s">
        <v>175</v>
      </c>
      <c r="C176" s="30" t="s">
        <v>184</v>
      </c>
      <c r="D176" s="30" t="s">
        <v>9</v>
      </c>
      <c r="E176" s="26">
        <v>17078.8</v>
      </c>
      <c r="F176" s="34">
        <v>17927.8</v>
      </c>
      <c r="G176" s="33">
        <f t="shared" si="25"/>
        <v>849</v>
      </c>
      <c r="H176" s="34"/>
      <c r="I176" s="34">
        <v>810</v>
      </c>
      <c r="J176" s="33">
        <f t="shared" si="26"/>
        <v>39</v>
      </c>
      <c r="K176" s="33"/>
      <c r="L176" s="34">
        <f t="shared" si="30"/>
        <v>39</v>
      </c>
    </row>
    <row r="177" spans="1:12" s="5" customFormat="1" ht="22.5">
      <c r="A177" s="2" t="s">
        <v>31</v>
      </c>
      <c r="B177" s="30" t="s">
        <v>175</v>
      </c>
      <c r="C177" s="30" t="s">
        <v>184</v>
      </c>
      <c r="D177" s="30" t="s">
        <v>32</v>
      </c>
      <c r="E177" s="26">
        <v>2245.6</v>
      </c>
      <c r="F177" s="34">
        <v>3094.6</v>
      </c>
      <c r="G177" s="33">
        <f t="shared" si="25"/>
        <v>849</v>
      </c>
      <c r="H177" s="34"/>
      <c r="I177" s="34">
        <v>810</v>
      </c>
      <c r="J177" s="33">
        <f t="shared" si="26"/>
        <v>39</v>
      </c>
      <c r="K177" s="33"/>
      <c r="L177" s="34">
        <f t="shared" si="30"/>
        <v>39</v>
      </c>
    </row>
    <row r="178" spans="1:12" s="5" customFormat="1" ht="14.25">
      <c r="A178" s="19" t="s">
        <v>185</v>
      </c>
      <c r="B178" s="29" t="s">
        <v>186</v>
      </c>
      <c r="C178" s="29" t="s">
        <v>9</v>
      </c>
      <c r="D178" s="29" t="s">
        <v>9</v>
      </c>
      <c r="E178" s="24">
        <v>49670.6</v>
      </c>
      <c r="F178" s="33">
        <v>51235.427000000003</v>
      </c>
      <c r="G178" s="33">
        <f t="shared" si="25"/>
        <v>1564.8270000000048</v>
      </c>
      <c r="H178" s="33">
        <v>100</v>
      </c>
      <c r="I178" s="33">
        <v>1373</v>
      </c>
      <c r="J178" s="33">
        <f>SUM(J179+J195)</f>
        <v>91.827000000000581</v>
      </c>
      <c r="K178" s="33">
        <f t="shared" ref="K178:L178" si="32">SUM(K179+K195)</f>
        <v>80</v>
      </c>
      <c r="L178" s="33">
        <f t="shared" si="32"/>
        <v>171.82700000000057</v>
      </c>
    </row>
    <row r="179" spans="1:12" s="5" customFormat="1" ht="14.25">
      <c r="A179" s="19" t="s">
        <v>187</v>
      </c>
      <c r="B179" s="29" t="s">
        <v>188</v>
      </c>
      <c r="C179" s="29" t="s">
        <v>9</v>
      </c>
      <c r="D179" s="29" t="s">
        <v>9</v>
      </c>
      <c r="E179" s="24">
        <v>45260.6</v>
      </c>
      <c r="F179" s="33">
        <v>46721.930869999997</v>
      </c>
      <c r="G179" s="33">
        <f t="shared" si="25"/>
        <v>1461.330869999998</v>
      </c>
      <c r="H179" s="33">
        <v>100</v>
      </c>
      <c r="I179" s="33">
        <v>1373</v>
      </c>
      <c r="J179" s="33">
        <f>SUM(J180)</f>
        <v>-11.669129999999868</v>
      </c>
      <c r="K179" s="33">
        <f t="shared" ref="K179:L179" si="33">SUM(K180)</f>
        <v>80</v>
      </c>
      <c r="L179" s="33">
        <f t="shared" si="33"/>
        <v>68.330870000000118</v>
      </c>
    </row>
    <row r="180" spans="1:12" s="5" customFormat="1" ht="22.5">
      <c r="A180" s="2" t="s">
        <v>42</v>
      </c>
      <c r="B180" s="30" t="s">
        <v>188</v>
      </c>
      <c r="C180" s="30" t="s">
        <v>43</v>
      </c>
      <c r="D180" s="30" t="s">
        <v>9</v>
      </c>
      <c r="E180" s="26">
        <v>45260.6</v>
      </c>
      <c r="F180" s="34">
        <v>46721.930869999997</v>
      </c>
      <c r="G180" s="33">
        <f t="shared" si="25"/>
        <v>1461.330869999998</v>
      </c>
      <c r="H180" s="34">
        <v>100</v>
      </c>
      <c r="I180" s="34">
        <v>1373</v>
      </c>
      <c r="J180" s="33">
        <f>SUM(J181+J190)</f>
        <v>-11.669129999999868</v>
      </c>
      <c r="K180" s="33">
        <f t="shared" ref="K180:L180" si="34">SUM(K181+K190)</f>
        <v>80</v>
      </c>
      <c r="L180" s="33">
        <f t="shared" si="34"/>
        <v>68.330870000000118</v>
      </c>
    </row>
    <row r="181" spans="1:12" s="5" customFormat="1" ht="22.5">
      <c r="A181" s="2" t="s">
        <v>189</v>
      </c>
      <c r="B181" s="30" t="s">
        <v>188</v>
      </c>
      <c r="C181" s="30" t="s">
        <v>190</v>
      </c>
      <c r="D181" s="30" t="s">
        <v>9</v>
      </c>
      <c r="E181" s="26">
        <v>10906</v>
      </c>
      <c r="F181" s="34">
        <v>11004.448</v>
      </c>
      <c r="G181" s="33">
        <f t="shared" si="25"/>
        <v>98.44800000000032</v>
      </c>
      <c r="H181" s="34"/>
      <c r="I181" s="34"/>
      <c r="J181" s="33">
        <f>SUM(J182+J184+J186+J188)</f>
        <v>98.447999999999993</v>
      </c>
      <c r="K181" s="33">
        <f t="shared" ref="K181:L181" si="35">SUM(K182+K184+K186+K188)</f>
        <v>80</v>
      </c>
      <c r="L181" s="33">
        <f t="shared" si="35"/>
        <v>178.44799999999998</v>
      </c>
    </row>
    <row r="182" spans="1:12" s="5" customFormat="1" ht="33.75">
      <c r="A182" s="2" t="s">
        <v>35</v>
      </c>
      <c r="B182" s="30" t="s">
        <v>188</v>
      </c>
      <c r="C182" s="30" t="s">
        <v>191</v>
      </c>
      <c r="D182" s="30" t="s">
        <v>9</v>
      </c>
      <c r="E182" s="26"/>
      <c r="F182" s="34">
        <v>6.6210000000000004</v>
      </c>
      <c r="G182" s="33">
        <f t="shared" si="25"/>
        <v>6.6210000000000004</v>
      </c>
      <c r="H182" s="34"/>
      <c r="I182" s="34"/>
      <c r="J182" s="33">
        <f t="shared" si="26"/>
        <v>6.6210000000000004</v>
      </c>
      <c r="K182" s="33"/>
      <c r="L182" s="34">
        <f t="shared" si="30"/>
        <v>6.6210000000000004</v>
      </c>
    </row>
    <row r="183" spans="1:12" s="5" customFormat="1" ht="33.75">
      <c r="A183" s="2" t="s">
        <v>72</v>
      </c>
      <c r="B183" s="30" t="s">
        <v>188</v>
      </c>
      <c r="C183" s="30" t="s">
        <v>191</v>
      </c>
      <c r="D183" s="30" t="s">
        <v>73</v>
      </c>
      <c r="E183" s="26"/>
      <c r="F183" s="34">
        <v>6.6210000000000004</v>
      </c>
      <c r="G183" s="33">
        <f t="shared" si="25"/>
        <v>6.6210000000000004</v>
      </c>
      <c r="H183" s="34"/>
      <c r="I183" s="34"/>
      <c r="J183" s="33">
        <f t="shared" si="26"/>
        <v>6.6210000000000004</v>
      </c>
      <c r="K183" s="33"/>
      <c r="L183" s="34">
        <f t="shared" si="30"/>
        <v>6.6210000000000004</v>
      </c>
    </row>
    <row r="184" spans="1:12" s="5" customFormat="1" ht="33.75">
      <c r="A184" s="2" t="s">
        <v>192</v>
      </c>
      <c r="B184" s="30" t="s">
        <v>188</v>
      </c>
      <c r="C184" s="30" t="s">
        <v>193</v>
      </c>
      <c r="D184" s="30" t="s">
        <v>9</v>
      </c>
      <c r="E184" s="26"/>
      <c r="F184" s="34">
        <v>78.875</v>
      </c>
      <c r="G184" s="33">
        <f t="shared" si="25"/>
        <v>78.875</v>
      </c>
      <c r="H184" s="34"/>
      <c r="I184" s="34"/>
      <c r="J184" s="33">
        <f t="shared" si="26"/>
        <v>78.875</v>
      </c>
      <c r="K184" s="33"/>
      <c r="L184" s="34">
        <f t="shared" si="30"/>
        <v>78.875</v>
      </c>
    </row>
    <row r="185" spans="1:12" s="5" customFormat="1" ht="14.25">
      <c r="A185" s="2" t="s">
        <v>123</v>
      </c>
      <c r="B185" s="30" t="s">
        <v>188</v>
      </c>
      <c r="C185" s="30" t="s">
        <v>193</v>
      </c>
      <c r="D185" s="30" t="s">
        <v>124</v>
      </c>
      <c r="E185" s="26"/>
      <c r="F185" s="34">
        <v>78.875</v>
      </c>
      <c r="G185" s="33">
        <f t="shared" si="25"/>
        <v>78.875</v>
      </c>
      <c r="H185" s="34"/>
      <c r="I185" s="34"/>
      <c r="J185" s="33">
        <f t="shared" si="26"/>
        <v>78.875</v>
      </c>
      <c r="K185" s="33"/>
      <c r="L185" s="34">
        <f t="shared" si="30"/>
        <v>78.875</v>
      </c>
    </row>
    <row r="186" spans="1:12" s="5" customFormat="1" ht="33.75">
      <c r="A186" s="2" t="s">
        <v>192</v>
      </c>
      <c r="B186" s="30" t="s">
        <v>188</v>
      </c>
      <c r="C186" s="30" t="s">
        <v>194</v>
      </c>
      <c r="D186" s="30" t="s">
        <v>9</v>
      </c>
      <c r="E186" s="26"/>
      <c r="F186" s="34">
        <v>12.952</v>
      </c>
      <c r="G186" s="33">
        <f t="shared" si="25"/>
        <v>12.952</v>
      </c>
      <c r="H186" s="34"/>
      <c r="I186" s="34"/>
      <c r="J186" s="33">
        <f t="shared" si="26"/>
        <v>12.952</v>
      </c>
      <c r="K186" s="33"/>
      <c r="L186" s="34">
        <f t="shared" si="30"/>
        <v>12.952</v>
      </c>
    </row>
    <row r="187" spans="1:12" s="5" customFormat="1" ht="14.25">
      <c r="A187" s="2" t="s">
        <v>123</v>
      </c>
      <c r="B187" s="30" t="s">
        <v>188</v>
      </c>
      <c r="C187" s="30" t="s">
        <v>194</v>
      </c>
      <c r="D187" s="30" t="s">
        <v>124</v>
      </c>
      <c r="E187" s="26"/>
      <c r="F187" s="34">
        <v>12.952</v>
      </c>
      <c r="G187" s="33">
        <f t="shared" si="25"/>
        <v>12.952</v>
      </c>
      <c r="H187" s="34"/>
      <c r="I187" s="34"/>
      <c r="J187" s="33">
        <f t="shared" si="26"/>
        <v>12.952</v>
      </c>
      <c r="K187" s="33"/>
      <c r="L187" s="34">
        <f t="shared" si="30"/>
        <v>12.952</v>
      </c>
    </row>
    <row r="188" spans="1:12" s="5" customFormat="1" ht="21.75">
      <c r="A188" s="37" t="s">
        <v>247</v>
      </c>
      <c r="B188" s="30" t="s">
        <v>188</v>
      </c>
      <c r="C188" s="30" t="s">
        <v>246</v>
      </c>
      <c r="D188" s="30"/>
      <c r="E188" s="26"/>
      <c r="F188" s="34"/>
      <c r="G188" s="33"/>
      <c r="H188" s="34"/>
      <c r="I188" s="34"/>
      <c r="J188" s="33"/>
      <c r="K188" s="33">
        <v>80</v>
      </c>
      <c r="L188" s="34">
        <f t="shared" si="30"/>
        <v>80</v>
      </c>
    </row>
    <row r="189" spans="1:12" s="5" customFormat="1" ht="14.25">
      <c r="A189" s="2" t="s">
        <v>123</v>
      </c>
      <c r="B189" s="30" t="s">
        <v>188</v>
      </c>
      <c r="C189" s="30" t="s">
        <v>246</v>
      </c>
      <c r="D189" s="30" t="s">
        <v>124</v>
      </c>
      <c r="E189" s="26"/>
      <c r="F189" s="34"/>
      <c r="G189" s="33"/>
      <c r="H189" s="34"/>
      <c r="I189" s="34"/>
      <c r="J189" s="33"/>
      <c r="K189" s="33">
        <v>80</v>
      </c>
      <c r="L189" s="34">
        <f t="shared" si="30"/>
        <v>80</v>
      </c>
    </row>
    <row r="190" spans="1:12" s="5" customFormat="1" ht="22.5">
      <c r="A190" s="2" t="s">
        <v>195</v>
      </c>
      <c r="B190" s="30" t="s">
        <v>188</v>
      </c>
      <c r="C190" s="30" t="s">
        <v>196</v>
      </c>
      <c r="D190" s="30" t="s">
        <v>9</v>
      </c>
      <c r="E190" s="26">
        <v>29441.599999999999</v>
      </c>
      <c r="F190" s="34">
        <v>30599.436160000001</v>
      </c>
      <c r="G190" s="33">
        <f t="shared" si="25"/>
        <v>1157.8361600000026</v>
      </c>
      <c r="H190" s="34">
        <v>50</v>
      </c>
      <c r="I190" s="34">
        <v>1217.9532899999999</v>
      </c>
      <c r="J190" s="33">
        <f>SUM(J193+J191)</f>
        <v>-110.11712999999986</v>
      </c>
      <c r="K190" s="33">
        <f t="shared" ref="K190:L190" si="36">SUM(K193+K191)</f>
        <v>0</v>
      </c>
      <c r="L190" s="33">
        <f t="shared" si="36"/>
        <v>-110.11712999999986</v>
      </c>
    </row>
    <row r="191" spans="1:12" s="5" customFormat="1" ht="33.75">
      <c r="A191" s="2" t="s">
        <v>35</v>
      </c>
      <c r="B191" s="30" t="s">
        <v>188</v>
      </c>
      <c r="C191" s="30" t="s">
        <v>199</v>
      </c>
      <c r="D191" s="30" t="s">
        <v>9</v>
      </c>
      <c r="E191" s="26">
        <v>1097.5999999999999</v>
      </c>
      <c r="F191" s="34">
        <v>1090.979</v>
      </c>
      <c r="G191" s="33">
        <f t="shared" si="25"/>
        <v>-6.6209999999998672</v>
      </c>
      <c r="H191" s="34"/>
      <c r="I191" s="34"/>
      <c r="J191" s="33">
        <f t="shared" si="26"/>
        <v>-6.6209999999998672</v>
      </c>
      <c r="K191" s="33"/>
      <c r="L191" s="34">
        <f t="shared" si="30"/>
        <v>-6.6209999999998672</v>
      </c>
    </row>
    <row r="192" spans="1:12" s="5" customFormat="1" ht="33.75">
      <c r="A192" s="2" t="s">
        <v>72</v>
      </c>
      <c r="B192" s="30" t="s">
        <v>188</v>
      </c>
      <c r="C192" s="30" t="s">
        <v>199</v>
      </c>
      <c r="D192" s="30" t="s">
        <v>73</v>
      </c>
      <c r="E192" s="26">
        <v>1097.5999999999999</v>
      </c>
      <c r="F192" s="34">
        <v>1090.979</v>
      </c>
      <c r="G192" s="33">
        <f t="shared" si="25"/>
        <v>-6.6209999999998672</v>
      </c>
      <c r="H192" s="34"/>
      <c r="I192" s="34"/>
      <c r="J192" s="33">
        <f t="shared" si="26"/>
        <v>-6.6209999999998672</v>
      </c>
      <c r="K192" s="33"/>
      <c r="L192" s="34">
        <f t="shared" si="30"/>
        <v>-6.6209999999998672</v>
      </c>
    </row>
    <row r="193" spans="1:12" s="5" customFormat="1" ht="14.25">
      <c r="A193" s="2" t="s">
        <v>197</v>
      </c>
      <c r="B193" s="30" t="s">
        <v>188</v>
      </c>
      <c r="C193" s="30" t="s">
        <v>198</v>
      </c>
      <c r="D193" s="30" t="s">
        <v>9</v>
      </c>
      <c r="E193" s="26">
        <v>6107</v>
      </c>
      <c r="F193" s="34">
        <v>7171.4571599999999</v>
      </c>
      <c r="G193" s="33">
        <f t="shared" si="25"/>
        <v>1064.4571599999999</v>
      </c>
      <c r="H193" s="34"/>
      <c r="I193" s="34">
        <v>1167.9532899999999</v>
      </c>
      <c r="J193" s="33">
        <f t="shared" si="26"/>
        <v>-103.49612999999999</v>
      </c>
      <c r="K193" s="33"/>
      <c r="L193" s="34">
        <f t="shared" si="30"/>
        <v>-103.49612999999999</v>
      </c>
    </row>
    <row r="194" spans="1:12" s="5" customFormat="1" ht="33.75">
      <c r="A194" s="2" t="s">
        <v>72</v>
      </c>
      <c r="B194" s="30" t="s">
        <v>188</v>
      </c>
      <c r="C194" s="30" t="s">
        <v>198</v>
      </c>
      <c r="D194" s="30" t="s">
        <v>73</v>
      </c>
      <c r="E194" s="26">
        <v>5657</v>
      </c>
      <c r="F194" s="34">
        <v>5553.5038699999996</v>
      </c>
      <c r="G194" s="33">
        <f t="shared" si="25"/>
        <v>-103.49613000000045</v>
      </c>
      <c r="H194" s="34"/>
      <c r="I194" s="34"/>
      <c r="J194" s="33">
        <f t="shared" si="26"/>
        <v>-103.49613000000045</v>
      </c>
      <c r="K194" s="33"/>
      <c r="L194" s="34">
        <f t="shared" si="30"/>
        <v>-103.49613000000045</v>
      </c>
    </row>
    <row r="195" spans="1:12" s="5" customFormat="1" ht="14.25">
      <c r="A195" s="19" t="s">
        <v>200</v>
      </c>
      <c r="B195" s="29" t="s">
        <v>201</v>
      </c>
      <c r="C195" s="29" t="s">
        <v>9</v>
      </c>
      <c r="D195" s="29" t="s">
        <v>9</v>
      </c>
      <c r="E195" s="24">
        <v>4410</v>
      </c>
      <c r="F195" s="33">
        <v>4513.4961300000004</v>
      </c>
      <c r="G195" s="33">
        <f t="shared" ref="G195:G209" si="37">SUM(F195-E195)</f>
        <v>103.49613000000045</v>
      </c>
      <c r="H195" s="33"/>
      <c r="I195" s="33"/>
      <c r="J195" s="33">
        <f t="shared" ref="J195:J208" si="38">SUM(G195-H195-I195)</f>
        <v>103.49613000000045</v>
      </c>
      <c r="K195" s="33"/>
      <c r="L195" s="34">
        <f t="shared" si="30"/>
        <v>103.49613000000045</v>
      </c>
    </row>
    <row r="196" spans="1:12" s="5" customFormat="1" ht="22.5">
      <c r="A196" s="2" t="s">
        <v>42</v>
      </c>
      <c r="B196" s="30" t="s">
        <v>201</v>
      </c>
      <c r="C196" s="30" t="s">
        <v>43</v>
      </c>
      <c r="D196" s="30" t="s">
        <v>9</v>
      </c>
      <c r="E196" s="26">
        <v>4410</v>
      </c>
      <c r="F196" s="34">
        <v>4513.4961300000004</v>
      </c>
      <c r="G196" s="33">
        <f t="shared" si="37"/>
        <v>103.49613000000045</v>
      </c>
      <c r="H196" s="34"/>
      <c r="I196" s="34"/>
      <c r="J196" s="33">
        <f t="shared" si="38"/>
        <v>103.49613000000045</v>
      </c>
      <c r="K196" s="33"/>
      <c r="L196" s="34">
        <f t="shared" si="30"/>
        <v>103.49613000000045</v>
      </c>
    </row>
    <row r="197" spans="1:12" s="5" customFormat="1" ht="22.5">
      <c r="A197" s="2" t="s">
        <v>40</v>
      </c>
      <c r="B197" s="30" t="s">
        <v>201</v>
      </c>
      <c r="C197" s="30" t="s">
        <v>44</v>
      </c>
      <c r="D197" s="30" t="s">
        <v>9</v>
      </c>
      <c r="E197" s="26">
        <v>4410</v>
      </c>
      <c r="F197" s="34">
        <v>4513.4961300000004</v>
      </c>
      <c r="G197" s="33">
        <f t="shared" si="37"/>
        <v>103.49613000000045</v>
      </c>
      <c r="H197" s="34"/>
      <c r="I197" s="34"/>
      <c r="J197" s="33">
        <f t="shared" si="38"/>
        <v>103.49613000000045</v>
      </c>
      <c r="K197" s="33"/>
      <c r="L197" s="34">
        <f t="shared" si="30"/>
        <v>103.49613000000045</v>
      </c>
    </row>
    <row r="198" spans="1:12" s="5" customFormat="1" ht="22.5">
      <c r="A198" s="2" t="s">
        <v>183</v>
      </c>
      <c r="B198" s="30" t="s">
        <v>201</v>
      </c>
      <c r="C198" s="30" t="s">
        <v>202</v>
      </c>
      <c r="D198" s="30" t="s">
        <v>9</v>
      </c>
      <c r="E198" s="26">
        <v>4410</v>
      </c>
      <c r="F198" s="34">
        <v>4513.4961300000004</v>
      </c>
      <c r="G198" s="33">
        <f t="shared" si="37"/>
        <v>103.49613000000045</v>
      </c>
      <c r="H198" s="34"/>
      <c r="I198" s="34"/>
      <c r="J198" s="33">
        <f t="shared" si="38"/>
        <v>103.49613000000045</v>
      </c>
      <c r="K198" s="33"/>
      <c r="L198" s="34">
        <f t="shared" si="30"/>
        <v>103.49613000000045</v>
      </c>
    </row>
    <row r="199" spans="1:12" s="5" customFormat="1" ht="22.5">
      <c r="A199" s="2" t="s">
        <v>149</v>
      </c>
      <c r="B199" s="30" t="s">
        <v>201</v>
      </c>
      <c r="C199" s="30" t="s">
        <v>202</v>
      </c>
      <c r="D199" s="30" t="s">
        <v>150</v>
      </c>
      <c r="E199" s="26">
        <v>4192</v>
      </c>
      <c r="F199" s="34">
        <v>4295.4961300000004</v>
      </c>
      <c r="G199" s="33">
        <f t="shared" si="37"/>
        <v>103.49613000000045</v>
      </c>
      <c r="H199" s="34"/>
      <c r="I199" s="34"/>
      <c r="J199" s="33">
        <f t="shared" si="38"/>
        <v>103.49613000000045</v>
      </c>
      <c r="K199" s="33"/>
      <c r="L199" s="34">
        <f t="shared" si="30"/>
        <v>103.49613000000045</v>
      </c>
    </row>
    <row r="200" spans="1:12" s="5" customFormat="1" ht="14.25">
      <c r="A200" s="19" t="s">
        <v>203</v>
      </c>
      <c r="B200" s="29" t="s">
        <v>204</v>
      </c>
      <c r="C200" s="29" t="s">
        <v>9</v>
      </c>
      <c r="D200" s="29" t="s">
        <v>9</v>
      </c>
      <c r="E200" s="24">
        <v>23071.599999999999</v>
      </c>
      <c r="F200" s="33">
        <v>26327.204000000002</v>
      </c>
      <c r="G200" s="33">
        <f t="shared" si="37"/>
        <v>3255.604000000003</v>
      </c>
      <c r="H200" s="33"/>
      <c r="I200" s="33"/>
      <c r="J200" s="33">
        <f>SUM(J201+J209)</f>
        <v>3255.6039999999994</v>
      </c>
      <c r="K200" s="33">
        <f t="shared" ref="K200:L200" si="39">SUM(K201+K209)</f>
        <v>0</v>
      </c>
      <c r="L200" s="33">
        <f t="shared" si="39"/>
        <v>3255.6039999999994</v>
      </c>
    </row>
    <row r="201" spans="1:12" s="5" customFormat="1" ht="14.25">
      <c r="A201" s="19" t="s">
        <v>205</v>
      </c>
      <c r="B201" s="29" t="s">
        <v>206</v>
      </c>
      <c r="C201" s="29" t="s">
        <v>9</v>
      </c>
      <c r="D201" s="29" t="s">
        <v>9</v>
      </c>
      <c r="E201" s="24">
        <v>5126.8</v>
      </c>
      <c r="F201" s="33">
        <v>7535.5039999999999</v>
      </c>
      <c r="G201" s="33">
        <f t="shared" si="37"/>
        <v>2408.7039999999997</v>
      </c>
      <c r="H201" s="33"/>
      <c r="I201" s="33"/>
      <c r="J201" s="33">
        <f>SUM(J202+J206)</f>
        <v>2408.7039999999997</v>
      </c>
      <c r="K201" s="33">
        <f t="shared" ref="K201:L201" si="40">SUM(K202+K206)</f>
        <v>0</v>
      </c>
      <c r="L201" s="33">
        <f t="shared" si="40"/>
        <v>2408.7039999999997</v>
      </c>
    </row>
    <row r="202" spans="1:12" s="5" customFormat="1" ht="22.5">
      <c r="A202" s="2" t="s">
        <v>46</v>
      </c>
      <c r="B202" s="30" t="s">
        <v>206</v>
      </c>
      <c r="C202" s="30" t="s">
        <v>47</v>
      </c>
      <c r="D202" s="30" t="s">
        <v>9</v>
      </c>
      <c r="E202" s="26">
        <v>5126.8</v>
      </c>
      <c r="F202" s="34">
        <v>7515.5039999999999</v>
      </c>
      <c r="G202" s="33">
        <f t="shared" si="37"/>
        <v>2388.7039999999997</v>
      </c>
      <c r="H202" s="34"/>
      <c r="I202" s="34"/>
      <c r="J202" s="33">
        <f t="shared" si="38"/>
        <v>2388.7039999999997</v>
      </c>
      <c r="K202" s="33"/>
      <c r="L202" s="34">
        <f t="shared" si="30"/>
        <v>2388.7039999999997</v>
      </c>
    </row>
    <row r="203" spans="1:12" s="5" customFormat="1" ht="22.5">
      <c r="A203" s="2" t="s">
        <v>54</v>
      </c>
      <c r="B203" s="30" t="s">
        <v>206</v>
      </c>
      <c r="C203" s="30" t="s">
        <v>55</v>
      </c>
      <c r="D203" s="30" t="s">
        <v>9</v>
      </c>
      <c r="E203" s="26">
        <v>2379.1999999999998</v>
      </c>
      <c r="F203" s="34">
        <v>4767.9040000000005</v>
      </c>
      <c r="G203" s="33">
        <f t="shared" si="37"/>
        <v>2388.7040000000006</v>
      </c>
      <c r="H203" s="34"/>
      <c r="I203" s="34"/>
      <c r="J203" s="33">
        <f t="shared" si="38"/>
        <v>2388.7040000000006</v>
      </c>
      <c r="K203" s="33"/>
      <c r="L203" s="34">
        <f t="shared" si="30"/>
        <v>2388.7040000000006</v>
      </c>
    </row>
    <row r="204" spans="1:12" s="5" customFormat="1" ht="14.25">
      <c r="A204" s="2" t="s">
        <v>207</v>
      </c>
      <c r="B204" s="30" t="s">
        <v>206</v>
      </c>
      <c r="C204" s="30" t="s">
        <v>208</v>
      </c>
      <c r="D204" s="30" t="s">
        <v>9</v>
      </c>
      <c r="E204" s="26">
        <v>2379.1999999999998</v>
      </c>
      <c r="F204" s="34">
        <v>4767.9040000000005</v>
      </c>
      <c r="G204" s="33">
        <f t="shared" si="37"/>
        <v>2388.7040000000006</v>
      </c>
      <c r="H204" s="34"/>
      <c r="I204" s="34"/>
      <c r="J204" s="33">
        <f t="shared" si="38"/>
        <v>2388.7040000000006</v>
      </c>
      <c r="K204" s="33"/>
      <c r="L204" s="34">
        <f t="shared" si="30"/>
        <v>2388.7040000000006</v>
      </c>
    </row>
    <row r="205" spans="1:12" s="5" customFormat="1" ht="14.25">
      <c r="A205" s="2" t="s">
        <v>209</v>
      </c>
      <c r="B205" s="30" t="s">
        <v>206</v>
      </c>
      <c r="C205" s="30" t="s">
        <v>208</v>
      </c>
      <c r="D205" s="30" t="s">
        <v>210</v>
      </c>
      <c r="E205" s="26">
        <v>2379.1999999999998</v>
      </c>
      <c r="F205" s="34">
        <v>4767.9040000000005</v>
      </c>
      <c r="G205" s="33">
        <f t="shared" si="37"/>
        <v>2388.7040000000006</v>
      </c>
      <c r="H205" s="34"/>
      <c r="I205" s="34"/>
      <c r="J205" s="33">
        <f t="shared" si="38"/>
        <v>2388.7040000000006</v>
      </c>
      <c r="K205" s="33"/>
      <c r="L205" s="34">
        <f t="shared" si="30"/>
        <v>2388.7040000000006</v>
      </c>
    </row>
    <row r="206" spans="1:12" s="5" customFormat="1" ht="14.25">
      <c r="A206" s="2" t="s">
        <v>19</v>
      </c>
      <c r="B206" s="30" t="s">
        <v>206</v>
      </c>
      <c r="C206" s="30" t="s">
        <v>20</v>
      </c>
      <c r="D206" s="30" t="s">
        <v>9</v>
      </c>
      <c r="E206" s="26"/>
      <c r="F206" s="34">
        <v>20</v>
      </c>
      <c r="G206" s="33">
        <f t="shared" si="37"/>
        <v>20</v>
      </c>
      <c r="H206" s="34"/>
      <c r="I206" s="34"/>
      <c r="J206" s="33">
        <f t="shared" si="38"/>
        <v>20</v>
      </c>
      <c r="K206" s="33"/>
      <c r="L206" s="34">
        <f t="shared" si="30"/>
        <v>20</v>
      </c>
    </row>
    <row r="207" spans="1:12" s="5" customFormat="1" ht="22.5">
      <c r="A207" s="2" t="s">
        <v>211</v>
      </c>
      <c r="B207" s="30" t="s">
        <v>206</v>
      </c>
      <c r="C207" s="30" t="s">
        <v>212</v>
      </c>
      <c r="D207" s="30" t="s">
        <v>9</v>
      </c>
      <c r="E207" s="26"/>
      <c r="F207" s="34">
        <v>20</v>
      </c>
      <c r="G207" s="33">
        <f t="shared" si="37"/>
        <v>20</v>
      </c>
      <c r="H207" s="34"/>
      <c r="I207" s="34"/>
      <c r="J207" s="33">
        <f t="shared" si="38"/>
        <v>20</v>
      </c>
      <c r="K207" s="33"/>
      <c r="L207" s="34">
        <f t="shared" si="30"/>
        <v>20</v>
      </c>
    </row>
    <row r="208" spans="1:12" s="5" customFormat="1" ht="22.5">
      <c r="A208" s="2" t="s">
        <v>135</v>
      </c>
      <c r="B208" s="30" t="s">
        <v>206</v>
      </c>
      <c r="C208" s="30" t="s">
        <v>212</v>
      </c>
      <c r="D208" s="30" t="s">
        <v>136</v>
      </c>
      <c r="E208" s="26"/>
      <c r="F208" s="34">
        <v>20</v>
      </c>
      <c r="G208" s="33">
        <f t="shared" si="37"/>
        <v>20</v>
      </c>
      <c r="H208" s="34"/>
      <c r="I208" s="34"/>
      <c r="J208" s="33">
        <f t="shared" si="38"/>
        <v>20</v>
      </c>
      <c r="K208" s="33"/>
      <c r="L208" s="34">
        <f t="shared" si="30"/>
        <v>20</v>
      </c>
    </row>
    <row r="209" spans="1:12" s="5" customFormat="1" ht="14.25">
      <c r="A209" s="19" t="s">
        <v>213</v>
      </c>
      <c r="B209" s="29" t="s">
        <v>214</v>
      </c>
      <c r="C209" s="29" t="s">
        <v>9</v>
      </c>
      <c r="D209" s="29" t="s">
        <v>9</v>
      </c>
      <c r="E209" s="24">
        <v>16944.8</v>
      </c>
      <c r="F209" s="33">
        <v>17791.7</v>
      </c>
      <c r="G209" s="33">
        <f t="shared" si="37"/>
        <v>846.90000000000146</v>
      </c>
      <c r="H209" s="33"/>
      <c r="I209" s="33"/>
      <c r="J209" s="33">
        <f>SUM(J210)</f>
        <v>846.89999999999964</v>
      </c>
      <c r="K209" s="33">
        <f t="shared" ref="K209:L209" si="41">SUM(K210)</f>
        <v>0</v>
      </c>
      <c r="L209" s="33">
        <f t="shared" si="41"/>
        <v>846.89999999999964</v>
      </c>
    </row>
    <row r="210" spans="1:12" s="5" customFormat="1" ht="22.5">
      <c r="A210" s="2" t="s">
        <v>46</v>
      </c>
      <c r="B210" s="30" t="s">
        <v>214</v>
      </c>
      <c r="C210" s="30" t="s">
        <v>47</v>
      </c>
      <c r="D210" s="30" t="s">
        <v>9</v>
      </c>
      <c r="E210" s="26">
        <v>14354.8</v>
      </c>
      <c r="F210" s="34">
        <v>15201.7</v>
      </c>
      <c r="G210" s="33">
        <f t="shared" ref="G210:G230" si="42">SUM(F210-E210)</f>
        <v>846.90000000000146</v>
      </c>
      <c r="H210" s="34"/>
      <c r="I210" s="34"/>
      <c r="J210" s="33">
        <f>SUM(J211+J216)</f>
        <v>846.89999999999964</v>
      </c>
      <c r="K210" s="33">
        <f t="shared" ref="K210:L210" si="43">SUM(K211+K216)</f>
        <v>0</v>
      </c>
      <c r="L210" s="33">
        <f t="shared" si="43"/>
        <v>846.89999999999964</v>
      </c>
    </row>
    <row r="211" spans="1:12" s="5" customFormat="1" ht="14.25">
      <c r="A211" s="2" t="s">
        <v>48</v>
      </c>
      <c r="B211" s="30" t="s">
        <v>214</v>
      </c>
      <c r="C211" s="30" t="s">
        <v>49</v>
      </c>
      <c r="D211" s="30" t="s">
        <v>9</v>
      </c>
      <c r="E211" s="26">
        <v>12173.5</v>
      </c>
      <c r="F211" s="34">
        <v>12173.5</v>
      </c>
      <c r="G211" s="33">
        <f t="shared" si="42"/>
        <v>0</v>
      </c>
      <c r="H211" s="34"/>
      <c r="I211" s="34"/>
      <c r="J211" s="33">
        <f>SUM(J212)</f>
        <v>0</v>
      </c>
      <c r="K211" s="33">
        <f t="shared" ref="K211:L211" si="44">SUM(K212)</f>
        <v>0</v>
      </c>
      <c r="L211" s="33">
        <f t="shared" si="44"/>
        <v>0</v>
      </c>
    </row>
    <row r="212" spans="1:12" s="5" customFormat="1" ht="22.5">
      <c r="A212" s="2" t="s">
        <v>50</v>
      </c>
      <c r="B212" s="30" t="s">
        <v>214</v>
      </c>
      <c r="C212" s="30" t="s">
        <v>51</v>
      </c>
      <c r="D212" s="30" t="s">
        <v>9</v>
      </c>
      <c r="E212" s="26">
        <v>4526.3</v>
      </c>
      <c r="F212" s="34">
        <v>4526.3</v>
      </c>
      <c r="G212" s="33">
        <f t="shared" si="42"/>
        <v>0</v>
      </c>
      <c r="H212" s="34"/>
      <c r="I212" s="34"/>
      <c r="J212" s="33">
        <f>SUM(J213:J215)</f>
        <v>0</v>
      </c>
      <c r="K212" s="33">
        <f t="shared" ref="K212:L212" si="45">SUM(K213:K215)</f>
        <v>0</v>
      </c>
      <c r="L212" s="33">
        <f t="shared" si="45"/>
        <v>0</v>
      </c>
    </row>
    <row r="213" spans="1:12" s="5" customFormat="1" ht="22.5">
      <c r="A213" s="2" t="s">
        <v>31</v>
      </c>
      <c r="B213" s="30" t="s">
        <v>214</v>
      </c>
      <c r="C213" s="30" t="s">
        <v>51</v>
      </c>
      <c r="D213" s="30" t="s">
        <v>32</v>
      </c>
      <c r="E213" s="26">
        <v>2256.9</v>
      </c>
      <c r="F213" s="34">
        <v>1475.1</v>
      </c>
      <c r="G213" s="33">
        <f t="shared" si="42"/>
        <v>-781.80000000000018</v>
      </c>
      <c r="H213" s="34"/>
      <c r="I213" s="34"/>
      <c r="J213" s="33">
        <f t="shared" ref="J213:J230" si="46">SUM(G213-H213-I213)</f>
        <v>-781.80000000000018</v>
      </c>
      <c r="K213" s="33"/>
      <c r="L213" s="34">
        <f t="shared" si="30"/>
        <v>-781.80000000000018</v>
      </c>
    </row>
    <row r="214" spans="1:12" s="5" customFormat="1" ht="22.5">
      <c r="A214" s="2" t="s">
        <v>135</v>
      </c>
      <c r="B214" s="30" t="s">
        <v>214</v>
      </c>
      <c r="C214" s="30" t="s">
        <v>51</v>
      </c>
      <c r="D214" s="30" t="s">
        <v>136</v>
      </c>
      <c r="E214" s="26">
        <v>2269.4</v>
      </c>
      <c r="F214" s="34">
        <v>2269.1999999999998</v>
      </c>
      <c r="G214" s="33">
        <f t="shared" si="42"/>
        <v>-0.20000000000027285</v>
      </c>
      <c r="H214" s="34"/>
      <c r="I214" s="34"/>
      <c r="J214" s="33">
        <f t="shared" si="46"/>
        <v>-0.20000000000027285</v>
      </c>
      <c r="K214" s="33"/>
      <c r="L214" s="34">
        <f t="shared" si="30"/>
        <v>-0.20000000000027285</v>
      </c>
    </row>
    <row r="215" spans="1:12" s="5" customFormat="1" ht="14.25">
      <c r="A215" s="2" t="s">
        <v>123</v>
      </c>
      <c r="B215" s="30" t="s">
        <v>214</v>
      </c>
      <c r="C215" s="30" t="s">
        <v>51</v>
      </c>
      <c r="D215" s="30" t="s">
        <v>124</v>
      </c>
      <c r="E215" s="26"/>
      <c r="F215" s="34">
        <v>782</v>
      </c>
      <c r="G215" s="33">
        <f t="shared" si="42"/>
        <v>782</v>
      </c>
      <c r="H215" s="34"/>
      <c r="I215" s="34"/>
      <c r="J215" s="33">
        <f t="shared" si="46"/>
        <v>782</v>
      </c>
      <c r="K215" s="33"/>
      <c r="L215" s="34">
        <f t="shared" si="30"/>
        <v>782</v>
      </c>
    </row>
    <row r="216" spans="1:12" s="5" customFormat="1" ht="22.5">
      <c r="A216" s="2" t="s">
        <v>54</v>
      </c>
      <c r="B216" s="30" t="s">
        <v>214</v>
      </c>
      <c r="C216" s="30" t="s">
        <v>55</v>
      </c>
      <c r="D216" s="30" t="s">
        <v>9</v>
      </c>
      <c r="E216" s="26">
        <v>2181.3000000000002</v>
      </c>
      <c r="F216" s="34">
        <v>3028.2</v>
      </c>
      <c r="G216" s="33">
        <f t="shared" si="42"/>
        <v>846.89999999999964</v>
      </c>
      <c r="H216" s="34"/>
      <c r="I216" s="34"/>
      <c r="J216" s="33">
        <f t="shared" si="46"/>
        <v>846.89999999999964</v>
      </c>
      <c r="K216" s="33"/>
      <c r="L216" s="34">
        <f t="shared" si="30"/>
        <v>846.89999999999964</v>
      </c>
    </row>
    <row r="217" spans="1:12" s="5" customFormat="1" ht="14.25">
      <c r="A217" s="2" t="s">
        <v>215</v>
      </c>
      <c r="B217" s="30" t="s">
        <v>214</v>
      </c>
      <c r="C217" s="30" t="s">
        <v>216</v>
      </c>
      <c r="D217" s="30" t="s">
        <v>9</v>
      </c>
      <c r="E217" s="26">
        <v>1331.1</v>
      </c>
      <c r="F217" s="34">
        <v>2178</v>
      </c>
      <c r="G217" s="33">
        <f t="shared" si="42"/>
        <v>846.90000000000009</v>
      </c>
      <c r="H217" s="34"/>
      <c r="I217" s="34"/>
      <c r="J217" s="33">
        <f t="shared" si="46"/>
        <v>846.90000000000009</v>
      </c>
      <c r="K217" s="33"/>
      <c r="L217" s="34">
        <f t="shared" si="30"/>
        <v>846.90000000000009</v>
      </c>
    </row>
    <row r="218" spans="1:12" s="5" customFormat="1" ht="22.5">
      <c r="A218" s="2" t="s">
        <v>217</v>
      </c>
      <c r="B218" s="30" t="s">
        <v>214</v>
      </c>
      <c r="C218" s="30" t="s">
        <v>216</v>
      </c>
      <c r="D218" s="30" t="s">
        <v>218</v>
      </c>
      <c r="E218" s="26">
        <v>1331.1</v>
      </c>
      <c r="F218" s="34">
        <v>2178</v>
      </c>
      <c r="G218" s="33">
        <f t="shared" si="42"/>
        <v>846.90000000000009</v>
      </c>
      <c r="H218" s="34"/>
      <c r="I218" s="34"/>
      <c r="J218" s="33">
        <f t="shared" si="46"/>
        <v>846.90000000000009</v>
      </c>
      <c r="K218" s="33"/>
      <c r="L218" s="34">
        <f t="shared" si="30"/>
        <v>846.90000000000009</v>
      </c>
    </row>
    <row r="219" spans="1:12" s="5" customFormat="1" ht="14.25">
      <c r="A219" s="19" t="s">
        <v>219</v>
      </c>
      <c r="B219" s="29" t="s">
        <v>220</v>
      </c>
      <c r="C219" s="29" t="s">
        <v>9</v>
      </c>
      <c r="D219" s="29" t="s">
        <v>9</v>
      </c>
      <c r="E219" s="24">
        <v>16300</v>
      </c>
      <c r="F219" s="33">
        <v>17300</v>
      </c>
      <c r="G219" s="33">
        <f t="shared" si="42"/>
        <v>1000</v>
      </c>
      <c r="H219" s="33"/>
      <c r="I219" s="33"/>
      <c r="J219" s="33">
        <f>SUM(J220)</f>
        <v>1000</v>
      </c>
      <c r="K219" s="33">
        <f>SUM(K220)</f>
        <v>200</v>
      </c>
      <c r="L219" s="33">
        <f>SUM(L220)</f>
        <v>1200</v>
      </c>
    </row>
    <row r="220" spans="1:12" s="5" customFormat="1" ht="14.25">
      <c r="A220" s="19" t="s">
        <v>221</v>
      </c>
      <c r="B220" s="29" t="s">
        <v>222</v>
      </c>
      <c r="C220" s="29" t="s">
        <v>9</v>
      </c>
      <c r="D220" s="29" t="s">
        <v>9</v>
      </c>
      <c r="E220" s="24">
        <v>16300</v>
      </c>
      <c r="F220" s="33">
        <v>17300</v>
      </c>
      <c r="G220" s="33">
        <f t="shared" si="42"/>
        <v>1000</v>
      </c>
      <c r="H220" s="33"/>
      <c r="I220" s="33"/>
      <c r="J220" s="33">
        <f t="shared" si="46"/>
        <v>1000</v>
      </c>
      <c r="K220" s="33">
        <v>200</v>
      </c>
      <c r="L220" s="34">
        <f t="shared" si="30"/>
        <v>1200</v>
      </c>
    </row>
    <row r="221" spans="1:12" s="5" customFormat="1" ht="21.75">
      <c r="A221" s="37" t="s">
        <v>248</v>
      </c>
      <c r="B221" s="29" t="s">
        <v>222</v>
      </c>
      <c r="C221" s="29" t="s">
        <v>243</v>
      </c>
      <c r="D221" s="29"/>
      <c r="E221" s="24"/>
      <c r="F221" s="33"/>
      <c r="G221" s="33"/>
      <c r="H221" s="33"/>
      <c r="I221" s="33"/>
      <c r="J221" s="33"/>
      <c r="K221" s="33">
        <v>200</v>
      </c>
      <c r="L221" s="34">
        <f t="shared" si="30"/>
        <v>200</v>
      </c>
    </row>
    <row r="222" spans="1:12" s="5" customFormat="1" ht="21.75">
      <c r="A222" s="37" t="s">
        <v>249</v>
      </c>
      <c r="B222" s="29" t="s">
        <v>222</v>
      </c>
      <c r="C222" s="29" t="s">
        <v>244</v>
      </c>
      <c r="D222" s="29"/>
      <c r="E222" s="24"/>
      <c r="F222" s="33"/>
      <c r="G222" s="33"/>
      <c r="H222" s="33"/>
      <c r="I222" s="33"/>
      <c r="J222" s="33"/>
      <c r="K222" s="33">
        <v>200</v>
      </c>
      <c r="L222" s="34">
        <f t="shared" si="30"/>
        <v>200</v>
      </c>
    </row>
    <row r="223" spans="1:12" s="5" customFormat="1" ht="14.45" customHeight="1">
      <c r="A223" s="37" t="s">
        <v>250</v>
      </c>
      <c r="B223" s="29" t="s">
        <v>222</v>
      </c>
      <c r="C223" s="29" t="s">
        <v>245</v>
      </c>
      <c r="D223" s="29"/>
      <c r="E223" s="24"/>
      <c r="F223" s="33"/>
      <c r="G223" s="33"/>
      <c r="H223" s="33"/>
      <c r="I223" s="33"/>
      <c r="J223" s="33"/>
      <c r="K223" s="33">
        <v>200</v>
      </c>
      <c r="L223" s="34">
        <f t="shared" si="30"/>
        <v>200</v>
      </c>
    </row>
    <row r="224" spans="1:12" s="5" customFormat="1" ht="22.5">
      <c r="A224" s="2" t="s">
        <v>31</v>
      </c>
      <c r="B224" s="29" t="s">
        <v>222</v>
      </c>
      <c r="C224" s="29" t="s">
        <v>245</v>
      </c>
      <c r="D224" s="29" t="s">
        <v>32</v>
      </c>
      <c r="E224" s="24"/>
      <c r="F224" s="33"/>
      <c r="G224" s="33"/>
      <c r="H224" s="33"/>
      <c r="I224" s="33"/>
      <c r="J224" s="33"/>
      <c r="K224" s="33">
        <v>200</v>
      </c>
      <c r="L224" s="34">
        <f t="shared" si="30"/>
        <v>200</v>
      </c>
    </row>
    <row r="225" spans="1:12" s="5" customFormat="1" ht="22.5">
      <c r="A225" s="2" t="s">
        <v>103</v>
      </c>
      <c r="B225" s="30" t="s">
        <v>222</v>
      </c>
      <c r="C225" s="30" t="s">
        <v>104</v>
      </c>
      <c r="D225" s="30" t="s">
        <v>9</v>
      </c>
      <c r="E225" s="26"/>
      <c r="F225" s="34">
        <v>1000</v>
      </c>
      <c r="G225" s="33">
        <f t="shared" si="42"/>
        <v>1000</v>
      </c>
      <c r="H225" s="34"/>
      <c r="I225" s="34"/>
      <c r="J225" s="33">
        <f t="shared" si="46"/>
        <v>1000</v>
      </c>
      <c r="K225" s="33"/>
      <c r="L225" s="34">
        <f t="shared" si="30"/>
        <v>1000</v>
      </c>
    </row>
    <row r="226" spans="1:12" s="5" customFormat="1" ht="14.25">
      <c r="A226" s="2" t="s">
        <v>166</v>
      </c>
      <c r="B226" s="30" t="s">
        <v>222</v>
      </c>
      <c r="C226" s="30" t="s">
        <v>167</v>
      </c>
      <c r="D226" s="30" t="s">
        <v>9</v>
      </c>
      <c r="E226" s="26"/>
      <c r="F226" s="34">
        <v>1000</v>
      </c>
      <c r="G226" s="33">
        <f t="shared" si="42"/>
        <v>1000</v>
      </c>
      <c r="H226" s="34"/>
      <c r="I226" s="34"/>
      <c r="J226" s="33">
        <f t="shared" si="46"/>
        <v>1000</v>
      </c>
      <c r="K226" s="33"/>
      <c r="L226" s="34">
        <f t="shared" si="30"/>
        <v>1000</v>
      </c>
    </row>
    <row r="227" spans="1:12" s="5" customFormat="1" ht="14.25">
      <c r="A227" s="2" t="s">
        <v>143</v>
      </c>
      <c r="B227" s="30" t="s">
        <v>222</v>
      </c>
      <c r="C227" s="30" t="s">
        <v>168</v>
      </c>
      <c r="D227" s="30" t="s">
        <v>9</v>
      </c>
      <c r="E227" s="26"/>
      <c r="F227" s="34">
        <v>1000</v>
      </c>
      <c r="G227" s="33">
        <f t="shared" si="42"/>
        <v>1000</v>
      </c>
      <c r="H227" s="34"/>
      <c r="I227" s="34"/>
      <c r="J227" s="33">
        <f t="shared" si="46"/>
        <v>1000</v>
      </c>
      <c r="K227" s="33"/>
      <c r="L227" s="34">
        <f t="shared" si="30"/>
        <v>1000</v>
      </c>
    </row>
    <row r="228" spans="1:12" s="5" customFormat="1" ht="33.75">
      <c r="A228" s="2" t="s">
        <v>145</v>
      </c>
      <c r="B228" s="30" t="s">
        <v>222</v>
      </c>
      <c r="C228" s="30" t="s">
        <v>168</v>
      </c>
      <c r="D228" s="30" t="s">
        <v>146</v>
      </c>
      <c r="E228" s="26"/>
      <c r="F228" s="34">
        <v>1000</v>
      </c>
      <c r="G228" s="33">
        <f t="shared" si="42"/>
        <v>1000</v>
      </c>
      <c r="H228" s="34"/>
      <c r="I228" s="34"/>
      <c r="J228" s="33">
        <f t="shared" si="46"/>
        <v>1000</v>
      </c>
      <c r="K228" s="33"/>
      <c r="L228" s="34">
        <f t="shared" si="30"/>
        <v>1000</v>
      </c>
    </row>
    <row r="229" spans="1:12" s="5" customFormat="1" ht="14.25">
      <c r="A229" s="19" t="s">
        <v>223</v>
      </c>
      <c r="B229" s="29" t="s">
        <v>224</v>
      </c>
      <c r="C229" s="29" t="s">
        <v>9</v>
      </c>
      <c r="D229" s="29" t="s">
        <v>9</v>
      </c>
      <c r="E229" s="24">
        <v>1005</v>
      </c>
      <c r="F229" s="33">
        <v>1005</v>
      </c>
      <c r="G229" s="33">
        <f t="shared" si="42"/>
        <v>0</v>
      </c>
      <c r="H229" s="33"/>
      <c r="I229" s="33"/>
      <c r="J229" s="33">
        <f t="shared" si="46"/>
        <v>0</v>
      </c>
      <c r="K229" s="33"/>
      <c r="L229" s="34">
        <f t="shared" si="30"/>
        <v>0</v>
      </c>
    </row>
    <row r="230" spans="1:12" s="5" customFormat="1" ht="32.25">
      <c r="A230" s="19" t="s">
        <v>225</v>
      </c>
      <c r="B230" s="29" t="s">
        <v>226</v>
      </c>
      <c r="C230" s="29" t="s">
        <v>9</v>
      </c>
      <c r="D230" s="29" t="s">
        <v>9</v>
      </c>
      <c r="E230" s="24">
        <v>28711</v>
      </c>
      <c r="F230" s="33">
        <v>28711</v>
      </c>
      <c r="G230" s="33">
        <f t="shared" si="42"/>
        <v>0</v>
      </c>
      <c r="H230" s="33"/>
      <c r="I230" s="33"/>
      <c r="J230" s="33">
        <f t="shared" si="46"/>
        <v>0</v>
      </c>
      <c r="K230" s="33"/>
      <c r="L230" s="34">
        <f t="shared" si="30"/>
        <v>0</v>
      </c>
    </row>
    <row r="231" spans="1:12">
      <c r="A231" s="27" t="s">
        <v>14</v>
      </c>
      <c r="B231" s="31"/>
      <c r="C231" s="31"/>
      <c r="D231" s="31"/>
      <c r="E231" s="25">
        <f t="shared" ref="E231:L231" si="47">SUM(E12+E62+E63+E74+E86+E101+E178+E200+E219+E229+E230)</f>
        <v>460906.99999999994</v>
      </c>
      <c r="F231" s="28">
        <f t="shared" si="47"/>
        <v>503509.54682000005</v>
      </c>
      <c r="G231" s="28">
        <f t="shared" si="47"/>
        <v>42602.546820000032</v>
      </c>
      <c r="H231" s="28">
        <f t="shared" si="47"/>
        <v>2563.0033400000002</v>
      </c>
      <c r="I231" s="28">
        <f t="shared" si="47"/>
        <v>8140.5804800000005</v>
      </c>
      <c r="J231" s="28">
        <f t="shared" si="47"/>
        <v>31898.962999999996</v>
      </c>
      <c r="K231" s="28">
        <f t="shared" si="47"/>
        <v>2918.0189999999993</v>
      </c>
      <c r="L231" s="28">
        <f t="shared" si="47"/>
        <v>34816.981999999996</v>
      </c>
    </row>
  </sheetData>
  <mergeCells count="5">
    <mergeCell ref="A6:J6"/>
    <mergeCell ref="A2:L2"/>
    <mergeCell ref="A3:L3"/>
    <mergeCell ref="A4:L4"/>
    <mergeCell ref="A5:L5"/>
  </mergeCells>
  <pageMargins left="0.9055118110236221" right="0.70866141732283472" top="0.55118110236220474" bottom="0.35433070866141736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UrKonMO</cp:lastModifiedBy>
  <cp:lastPrinted>2015-06-24T07:44:43Z</cp:lastPrinted>
  <dcterms:created xsi:type="dcterms:W3CDTF">2015-01-13T10:02:08Z</dcterms:created>
  <dcterms:modified xsi:type="dcterms:W3CDTF">2015-06-26T09:51:54Z</dcterms:modified>
</cp:coreProperties>
</file>