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20" yWindow="75" windowWidth="15015" windowHeight="10065"/>
  </bookViews>
  <sheets>
    <sheet name="Лист1 (4)" sheetId="4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dfsdfsdffs" localSheetId="0">#REF!</definedName>
    <definedName name="sdfsdfsdffs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'Лист1 (4)'!$14:$14</definedName>
    <definedName name="олфыиаолфыиаыол" localSheetId="0">#REF!</definedName>
    <definedName name="олфыиаолфыиаыол">#REF!</definedName>
    <definedName name="тт" localSheetId="0">#REF!</definedName>
    <definedName name="тт">#REF!</definedName>
  </definedNames>
  <calcPr calcId="124519"/>
</workbook>
</file>

<file path=xl/calcChain.xml><?xml version="1.0" encoding="utf-8"?>
<calcChain xmlns="http://schemas.openxmlformats.org/spreadsheetml/2006/main">
  <c r="N33" i="4"/>
  <c r="H46" l="1"/>
  <c r="G46"/>
  <c r="F46"/>
  <c r="I45"/>
  <c r="N45" s="1"/>
  <c r="I44"/>
  <c r="N44" s="1"/>
  <c r="I43"/>
  <c r="N43" s="1"/>
  <c r="I42"/>
  <c r="N42" s="1"/>
  <c r="N41" s="1"/>
  <c r="I40"/>
  <c r="N40" s="1"/>
  <c r="I39"/>
  <c r="N39" s="1"/>
  <c r="I38"/>
  <c r="N38" s="1"/>
  <c r="I37"/>
  <c r="N37" s="1"/>
  <c r="I36"/>
  <c r="N36" s="1"/>
  <c r="I34"/>
  <c r="I32"/>
  <c r="N32" s="1"/>
  <c r="I31"/>
  <c r="N31" s="1"/>
  <c r="I30"/>
  <c r="N30" s="1"/>
  <c r="I29"/>
  <c r="N29" s="1"/>
  <c r="I28"/>
  <c r="N28" s="1"/>
  <c r="I27"/>
  <c r="N27" s="1"/>
  <c r="I26"/>
  <c r="N26" s="1"/>
  <c r="I24"/>
  <c r="I23"/>
  <c r="N23" s="1"/>
  <c r="I21"/>
  <c r="N21" s="1"/>
  <c r="N20" s="1"/>
  <c r="I19"/>
  <c r="I18"/>
  <c r="H14"/>
  <c r="F14"/>
  <c r="N5"/>
  <c r="N4"/>
  <c r="N24" l="1"/>
  <c r="N34"/>
  <c r="N22"/>
  <c r="I46"/>
  <c r="N46" s="1"/>
  <c r="N19" l="1"/>
  <c r="N18" s="1"/>
</calcChain>
</file>

<file path=xl/sharedStrings.xml><?xml version="1.0" encoding="utf-8"?>
<sst xmlns="http://schemas.openxmlformats.org/spreadsheetml/2006/main" count="171" uniqueCount="93">
  <si>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</si>
  <si>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</si>
  <si>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</si>
  <si>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</si>
  <si>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</si>
  <si>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</si>
  <si>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</si>
  <si>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</si>
  <si>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00000000</t>
  </si>
  <si>
    <t>00</t>
  </si>
  <si>
    <t>0000</t>
  </si>
  <si>
    <t>000</t>
  </si>
  <si>
    <t>ИТОГО ДОХОДОВ</t>
  </si>
  <si>
    <t>Приложение 1- доходы</t>
  </si>
  <si>
    <t>КОСГУ
Код</t>
  </si>
  <si>
    <t>к решению Совета депутатов</t>
  </si>
  <si>
    <t xml:space="preserve">Вариант: Вавожский 2015;
Таблица: Наименования доходов;
Наименования
</t>
  </si>
  <si>
    <t>Вариант: Вавожский 2015;
Таблица: Кассовое исполнение бюджета МО 2014;
Данные
МО=1300700
УБ=1121
Дата=20140401
ВР=000
ЦС=0000
Ведомства=000
ФКР=0000
Узлы=07</t>
  </si>
  <si>
    <t>Вариант=Вавожский 2015;
Табл=Наименования доходов;
Наименования;</t>
  </si>
  <si>
    <t>Вариант=Вавожский 2015;
Табл=Кассовое исполнение бюджета МО 2014;
МО=1300700;
УБ=1121;
Дата=20140401;
ВР=000;
ЦС=0000;
Ведомства=000;
ФКР=0000;
Узлы=07;
Муниципальные программы=000;</t>
  </si>
  <si>
    <t>Вавожский район*01.01.2015</t>
  </si>
  <si>
    <t>01.01.2015</t>
  </si>
  <si>
    <t>Вариант=Вавожский 2015;
Табл=Доходы-план помесячно нарастающим итогом 2015 (МО);
МО=1300700;
УБ=1121;
Дата=20150101;
Узлы=07;</t>
  </si>
  <si>
    <t>Вариант=Вавожский 2015;
Табл=Уточненные росписи бюджета МО 2015;
МО=1300700;
УБ=1121;
Дата=20150101;
ВР=000;
ЦС=0000;
Ведомства=000;
ФКР=0000;
Узлы=07;
Муниципальные программы=000;</t>
  </si>
  <si>
    <t>05</t>
  </si>
  <si>
    <t>180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</si>
  <si>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</si>
  <si>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</si>
  <si>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</si>
  <si>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</si>
  <si>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</si>
  <si>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</si>
  <si>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</si>
  <si>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20202077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</si>
  <si>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</si>
  <si>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20204012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</si>
  <si>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</si>
  <si>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20204025</t>
  </si>
  <si>
    <t>20202999</t>
  </si>
  <si>
    <t>Прочие субсидии бюджетам муниципальных районов</t>
  </si>
  <si>
    <t>0102</t>
  </si>
  <si>
    <t>Прочие субсидии бюджетам муниципальных районов (Субсидии бюджетам муниципальных районов на проведение капитального ремонта объектов муниципальной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Республики)</t>
  </si>
  <si>
    <t>0103</t>
  </si>
  <si>
    <t>0105</t>
  </si>
  <si>
    <t>Прочие субсидии бюджетам муниципальных районов( Субсидии бюджетам муниципальных районов на содержание автомобильных дорог местного значения и сооружений на них, в т.ч. по которым проходят маршруты школьных автобусов)</t>
  </si>
  <si>
    <t>0109</t>
  </si>
  <si>
    <t>Субсидии бюджетам муниципальных районов  на строительство,  реконструкцию, капитальный ремонт, ремонт автомобильных дорог местного значения и искусственных сооружений на них (мероприятия по развитию автомобильных дорог)</t>
  </si>
  <si>
    <t>0111</t>
  </si>
  <si>
    <t>Прочие субсидии бюджетам муниципальных районов (Субсидии бюджетам муниципальных районов на обеспечение первичных мер пожарной безопасности в границах населенных пунктов)</t>
  </si>
  <si>
    <t>0117</t>
  </si>
  <si>
    <t>Прочие субсидии бюджетам муниципальных районов (Субсидии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</si>
  <si>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0119</t>
  </si>
  <si>
    <t>Субсидии бюджетам муниципальных районов на реализацию РЦП "Детское и школьное питание на 2010-2014"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</si>
  <si>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</si>
  <si>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</si>
  <si>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0202</t>
  </si>
  <si>
    <t>Субвенции бюджетам муниципальных районов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 образования, а также дополнительного образования в общеобразовательных организациях</t>
  </si>
  <si>
    <t>0203</t>
  </si>
  <si>
    <t>Субвенции бюджетам муниципальных районов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«О мерах по социальной поддержке детей-сирот и детей, оставшихся без попечения родителей»</t>
  </si>
  <si>
    <t>0205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</si>
  <si>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</si>
  <si>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0220</t>
  </si>
  <si>
    <t>Субвенции бюджетам  муниципальных районов по освобождению от платы за присмотр и уход за детьми-инвалидами, детьми-сиротами и детьми, оставшимися без попечения родителей, за детьми с туберкулёзной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</si>
  <si>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</si>
  <si>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</si>
  <si>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20700000</t>
  </si>
  <si>
    <t>Прочие безвозмездные поступления</t>
  </si>
  <si>
    <t>20705020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</si>
  <si>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</si>
  <si>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Вавожский район*01.06.2015</t>
  </si>
  <si>
    <t>Вариант=Вавожский 2015;
Табл=Доходы-план помесячно нарастающим итогом 2015 (МО);
МО=1300700;
УБ=1121;
Дата=20150601;
Узлы=07;</t>
  </si>
  <si>
    <t>на 01.06.2015</t>
  </si>
  <si>
    <t>Отклонение</t>
  </si>
  <si>
    <t>Изменения, внесенные на сессии 24.04.2015 № 201</t>
  </si>
  <si>
    <t>Изменения, внесенные на сессии 13.03.2015 №191</t>
  </si>
  <si>
    <t>Сумма изменений на 2015 год   (по состоянию на 01.06.2016)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</si>
  <si>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</si>
  <si>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ДОХОДЫ</t>
  </si>
  <si>
    <t xml:space="preserve"> тыс. руб.</t>
  </si>
  <si>
    <t>Приложение 1</t>
  </si>
  <si>
    <t>к решению Вавожского</t>
  </si>
  <si>
    <t>районного Совета депутатов</t>
  </si>
  <si>
    <t xml:space="preserve">Дотации </t>
  </si>
  <si>
    <t>20201000</t>
  </si>
  <si>
    <t>20202000</t>
  </si>
  <si>
    <t>Субсидии</t>
  </si>
  <si>
    <t>в том числе</t>
  </si>
  <si>
    <t>20203000</t>
  </si>
  <si>
    <t>Субвенции</t>
  </si>
  <si>
    <t>20204000</t>
  </si>
  <si>
    <t>Иные межбюджетные трансферты</t>
  </si>
  <si>
    <t>Изменения в бюджет муниципального образования "Вавожский район" на 2015 год</t>
  </si>
  <si>
    <t>от 26 июня 2015 года № 210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</si>
</sst>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#,##0.00000"/>
  </numFmts>
  <fonts count="13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4" xfId="0" applyNumberFormat="1" applyFont="1" applyBorder="1"/>
    <xf numFmtId="164" fontId="7" fillId="0" borderId="5" xfId="0" applyNumberFormat="1" applyFont="1" applyBorder="1" applyAlignment="1">
      <alignment wrapText="1"/>
    </xf>
    <xf numFmtId="0" fontId="6" fillId="0" borderId="5" xfId="0" applyFont="1" applyFill="1" applyBorder="1" applyAlignment="1">
      <alignment shrinkToFit="1"/>
    </xf>
    <xf numFmtId="49" fontId="6" fillId="0" borderId="0" xfId="0" applyNumberFormat="1" applyFont="1" applyBorder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9" fontId="4" fillId="0" borderId="2" xfId="0" applyNumberFormat="1" applyFont="1" applyBorder="1"/>
    <xf numFmtId="49" fontId="4" fillId="0" borderId="3" xfId="0" applyNumberFormat="1" applyFont="1" applyBorder="1"/>
    <xf numFmtId="49" fontId="4" fillId="0" borderId="4" xfId="0" applyNumberFormat="1" applyFont="1" applyBorder="1"/>
    <xf numFmtId="164" fontId="5" fillId="0" borderId="5" xfId="0" applyNumberFormat="1" applyFont="1" applyBorder="1" applyAlignment="1">
      <alignment wrapText="1"/>
    </xf>
    <xf numFmtId="0" fontId="4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shrinkToFit="1"/>
    </xf>
    <xf numFmtId="165" fontId="4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6" fillId="0" borderId="5" xfId="0" applyNumberFormat="1" applyFont="1" applyBorder="1" applyAlignment="1">
      <alignment shrinkToFit="1"/>
    </xf>
    <xf numFmtId="165" fontId="6" fillId="0" borderId="5" xfId="0" applyNumberFormat="1" applyFont="1" applyFill="1" applyBorder="1" applyAlignment="1">
      <alignment shrinkToFit="1"/>
    </xf>
    <xf numFmtId="0" fontId="2" fillId="0" borderId="0" xfId="0" applyFont="1" applyFill="1"/>
    <xf numFmtId="0" fontId="0" fillId="0" borderId="0" xfId="0" applyAlignment="1">
      <alignment horizontal="center"/>
    </xf>
    <xf numFmtId="166" fontId="3" fillId="0" borderId="5" xfId="0" applyNumberFormat="1" applyFont="1" applyBorder="1" applyAlignment="1">
      <alignment shrinkToFit="1"/>
    </xf>
    <xf numFmtId="166" fontId="4" fillId="0" borderId="5" xfId="0" applyNumberFormat="1" applyFont="1" applyFill="1" applyBorder="1" applyAlignment="1">
      <alignment shrinkToFit="1"/>
    </xf>
    <xf numFmtId="166" fontId="6" fillId="0" borderId="5" xfId="0" applyNumberFormat="1" applyFont="1" applyFill="1" applyBorder="1" applyAlignment="1">
      <alignment shrinkToFi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164" fontId="4" fillId="0" borderId="5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/>
    <xf numFmtId="49" fontId="10" fillId="0" borderId="2" xfId="0" applyNumberFormat="1" applyFont="1" applyBorder="1"/>
    <xf numFmtId="49" fontId="10" fillId="0" borderId="3" xfId="0" applyNumberFormat="1" applyFont="1" applyBorder="1"/>
    <xf numFmtId="49" fontId="10" fillId="0" borderId="4" xfId="0" applyNumberFormat="1" applyFont="1" applyBorder="1"/>
    <xf numFmtId="164" fontId="11" fillId="0" borderId="5" xfId="0" applyNumberFormat="1" applyFont="1" applyBorder="1" applyAlignment="1">
      <alignment wrapText="1"/>
    </xf>
    <xf numFmtId="165" fontId="10" fillId="0" borderId="5" xfId="0" applyNumberFormat="1" applyFont="1" applyBorder="1" applyAlignment="1">
      <alignment shrinkToFit="1"/>
    </xf>
    <xf numFmtId="0" fontId="1" fillId="0" borderId="0" xfId="0" applyFont="1" applyFill="1"/>
    <xf numFmtId="165" fontId="10" fillId="0" borderId="5" xfId="0" applyNumberFormat="1" applyFont="1" applyFill="1" applyBorder="1" applyAlignment="1">
      <alignment shrinkToFit="1"/>
    </xf>
    <xf numFmtId="0" fontId="10" fillId="0" borderId="5" xfId="0" applyFont="1" applyFill="1" applyBorder="1" applyAlignment="1">
      <alignment shrinkToFit="1"/>
    </xf>
    <xf numFmtId="166" fontId="10" fillId="0" borderId="5" xfId="0" applyNumberFormat="1" applyFont="1" applyFill="1" applyBorder="1" applyAlignment="1">
      <alignment shrinkToFit="1"/>
    </xf>
    <xf numFmtId="0" fontId="1" fillId="0" borderId="0" xfId="0" applyFont="1"/>
    <xf numFmtId="49" fontId="9" fillId="0" borderId="2" xfId="0" applyNumberFormat="1" applyFont="1" applyBorder="1"/>
    <xf numFmtId="49" fontId="9" fillId="0" borderId="3" xfId="0" applyNumberFormat="1" applyFont="1" applyBorder="1"/>
    <xf numFmtId="49" fontId="9" fillId="0" borderId="4" xfId="0" applyNumberFormat="1" applyFont="1" applyBorder="1"/>
    <xf numFmtId="164" fontId="9" fillId="0" borderId="5" xfId="0" applyNumberFormat="1" applyFont="1" applyBorder="1" applyAlignment="1">
      <alignment wrapText="1"/>
    </xf>
    <xf numFmtId="165" fontId="9" fillId="0" borderId="5" xfId="0" applyNumberFormat="1" applyFont="1" applyBorder="1" applyAlignment="1">
      <alignment shrinkToFit="1"/>
    </xf>
    <xf numFmtId="165" fontId="9" fillId="0" borderId="5" xfId="0" applyNumberFormat="1" applyFont="1" applyFill="1" applyBorder="1" applyAlignment="1">
      <alignment shrinkToFit="1"/>
    </xf>
    <xf numFmtId="0" fontId="9" fillId="0" borderId="5" xfId="0" applyFont="1" applyFill="1" applyBorder="1" applyAlignment="1">
      <alignment shrinkToFit="1"/>
    </xf>
    <xf numFmtId="166" fontId="9" fillId="0" borderId="5" xfId="0" applyNumberFormat="1" applyFont="1" applyFill="1" applyBorder="1" applyAlignment="1">
      <alignment shrinkToFit="1"/>
    </xf>
    <xf numFmtId="0" fontId="9" fillId="0" borderId="0" xfId="0" applyFont="1"/>
    <xf numFmtId="49" fontId="11" fillId="0" borderId="2" xfId="0" applyNumberFormat="1" applyFont="1" applyBorder="1"/>
    <xf numFmtId="49" fontId="11" fillId="0" borderId="3" xfId="0" applyNumberFormat="1" applyFont="1" applyBorder="1"/>
    <xf numFmtId="49" fontId="11" fillId="0" borderId="4" xfId="0" applyNumberFormat="1" applyFont="1" applyBorder="1"/>
    <xf numFmtId="165" fontId="11" fillId="0" borderId="5" xfId="0" applyNumberFormat="1" applyFont="1" applyBorder="1" applyAlignment="1">
      <alignment shrinkToFit="1"/>
    </xf>
    <xf numFmtId="0" fontId="11" fillId="0" borderId="0" xfId="0" applyFont="1" applyFill="1"/>
    <xf numFmtId="165" fontId="11" fillId="0" borderId="5" xfId="0" applyNumberFormat="1" applyFont="1" applyFill="1" applyBorder="1" applyAlignment="1">
      <alignment shrinkToFit="1"/>
    </xf>
    <xf numFmtId="0" fontId="11" fillId="0" borderId="5" xfId="0" applyFont="1" applyFill="1" applyBorder="1" applyAlignment="1">
      <alignment shrinkToFit="1"/>
    </xf>
    <xf numFmtId="166" fontId="11" fillId="0" borderId="5" xfId="0" applyNumberFormat="1" applyFont="1" applyFill="1" applyBorder="1" applyAlignment="1">
      <alignment shrinkToFit="1"/>
    </xf>
    <xf numFmtId="165" fontId="7" fillId="0" borderId="5" xfId="0" applyNumberFormat="1" applyFont="1" applyBorder="1" applyAlignment="1">
      <alignment shrinkToFit="1"/>
    </xf>
    <xf numFmtId="0" fontId="7" fillId="0" borderId="0" xfId="0" applyFont="1"/>
    <xf numFmtId="0" fontId="11" fillId="0" borderId="0" xfId="0" applyFont="1"/>
    <xf numFmtId="0" fontId="9" fillId="0" borderId="0" xfId="0" applyFont="1" applyFill="1" applyBorder="1" applyAlignment="1">
      <alignment horizontal="right"/>
    </xf>
    <xf numFmtId="0" fontId="12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"/>
  <sheetViews>
    <sheetView tabSelected="1" topLeftCell="A7" zoomScale="90" zoomScaleNormal="90" workbookViewId="0">
      <selection activeCell="N10" sqref="N10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5.5" style="10" hidden="1" customWidth="1"/>
    <col min="7" max="7" width="16.5" style="10" hidden="1" customWidth="1"/>
    <col min="8" max="8" width="18" hidden="1" customWidth="1"/>
    <col min="9" max="9" width="15.1640625" style="10" hidden="1" customWidth="1"/>
    <col min="10" max="10" width="16.33203125" style="10" hidden="1" customWidth="1"/>
    <col min="11" max="11" width="3.5" style="10" hidden="1" customWidth="1"/>
    <col min="12" max="12" width="10.83203125" style="10" hidden="1" customWidth="1"/>
    <col min="13" max="13" width="10.1640625" style="10" hidden="1" customWidth="1"/>
    <col min="14" max="14" width="18.5" style="10" customWidth="1"/>
    <col min="15" max="15" width="16.33203125" hidden="1" customWidth="1"/>
  </cols>
  <sheetData>
    <row r="1" spans="1:15" ht="14.25" hidden="1" customHeight="1">
      <c r="A1" s="15"/>
      <c r="B1" s="16"/>
      <c r="C1" s="16"/>
      <c r="D1" s="17"/>
      <c r="E1" s="18"/>
      <c r="F1" s="37"/>
      <c r="H1" s="37"/>
      <c r="I1" s="38"/>
      <c r="J1" s="38"/>
      <c r="K1" s="38"/>
      <c r="L1" s="19"/>
      <c r="M1" s="19"/>
      <c r="N1" s="19"/>
      <c r="O1" s="37"/>
    </row>
    <row r="2" spans="1:15" ht="15" hidden="1">
      <c r="A2" s="20"/>
      <c r="B2" s="20"/>
      <c r="C2" s="20"/>
      <c r="D2" s="20"/>
      <c r="E2" s="21"/>
      <c r="H2" s="22"/>
      <c r="I2" s="23"/>
      <c r="J2" s="23"/>
      <c r="K2" s="23"/>
      <c r="L2" s="23"/>
      <c r="M2" s="23"/>
      <c r="N2" s="23" t="s">
        <v>13</v>
      </c>
      <c r="O2" s="22"/>
    </row>
    <row r="3" spans="1:15" ht="15" hidden="1">
      <c r="A3" s="20"/>
      <c r="B3" s="20"/>
      <c r="C3" s="20"/>
      <c r="D3" s="20"/>
      <c r="E3" s="21"/>
      <c r="H3" s="22"/>
      <c r="I3" s="23"/>
      <c r="J3" s="23"/>
      <c r="K3" s="23"/>
      <c r="L3" s="23"/>
      <c r="M3" s="23"/>
      <c r="N3" s="23" t="s">
        <v>15</v>
      </c>
      <c r="O3" s="22"/>
    </row>
    <row r="4" spans="1:15" ht="15" hidden="1">
      <c r="A4" s="20"/>
      <c r="B4" s="20"/>
      <c r="C4" s="20"/>
      <c r="D4" s="20"/>
      <c r="E4" s="21"/>
      <c r="H4" s="22"/>
      <c r="I4" s="23"/>
      <c r="J4" s="23"/>
      <c r="K4" s="23"/>
      <c r="L4" s="23"/>
      <c r="M4" s="23"/>
      <c r="N4" s="23" t="str">
        <f>CONCATENATE("муниципального образования """,LEFT(H16,FIND("*",H16,1)-1),"""")</f>
        <v>муниципального образования "Вавожский район"</v>
      </c>
      <c r="O4" s="22"/>
    </row>
    <row r="5" spans="1:15" ht="15" hidden="1">
      <c r="A5" s="20"/>
      <c r="B5" s="20"/>
      <c r="C5" s="20"/>
      <c r="D5" s="20"/>
      <c r="E5" s="21"/>
      <c r="H5" s="22"/>
      <c r="I5" s="23"/>
      <c r="J5" s="23"/>
      <c r="K5" s="23"/>
      <c r="L5" s="23"/>
      <c r="M5" s="23"/>
      <c r="N5" s="23" t="str">
        <f>"от__ ________ "&amp;VALUE(RIGHT(H16,4))&amp;" года  №_____"</f>
        <v>от__ ________ 2015 года  №_____</v>
      </c>
      <c r="O5" s="22"/>
    </row>
    <row r="6" spans="1:15" ht="15" hidden="1">
      <c r="A6" s="20"/>
      <c r="B6" s="20"/>
      <c r="C6" s="20"/>
      <c r="D6" s="20"/>
      <c r="E6" s="21"/>
      <c r="H6" s="22"/>
      <c r="I6" s="23"/>
      <c r="J6" s="23"/>
      <c r="K6" s="23"/>
      <c r="L6" s="23"/>
      <c r="M6" s="23"/>
      <c r="N6" s="23"/>
      <c r="O6" s="22"/>
    </row>
    <row r="7" spans="1:15" ht="15">
      <c r="A7" s="20"/>
      <c r="B7" s="20"/>
      <c r="C7" s="20"/>
      <c r="D7" s="20"/>
      <c r="E7" s="21"/>
      <c r="H7" s="22"/>
      <c r="I7" s="23"/>
      <c r="J7" s="23"/>
      <c r="K7" s="23"/>
      <c r="L7" s="23"/>
      <c r="M7" s="23"/>
      <c r="N7" s="83" t="s">
        <v>79</v>
      </c>
      <c r="O7" s="22"/>
    </row>
    <row r="8" spans="1:15" ht="15">
      <c r="A8" s="20"/>
      <c r="B8" s="20"/>
      <c r="C8" s="20"/>
      <c r="D8" s="20"/>
      <c r="E8" s="21"/>
      <c r="H8" s="22"/>
      <c r="I8" s="23"/>
      <c r="J8" s="23"/>
      <c r="K8" s="23"/>
      <c r="L8" s="23"/>
      <c r="M8" s="23"/>
      <c r="N8" s="83" t="s">
        <v>80</v>
      </c>
      <c r="O8" s="22"/>
    </row>
    <row r="9" spans="1:15" ht="15">
      <c r="A9" s="20"/>
      <c r="B9" s="20"/>
      <c r="C9" s="20"/>
      <c r="D9" s="20"/>
      <c r="E9" s="21"/>
      <c r="H9" s="22"/>
      <c r="I9" s="23"/>
      <c r="J9" s="23"/>
      <c r="K9" s="23"/>
      <c r="L9" s="23"/>
      <c r="M9" s="23"/>
      <c r="N9" s="83" t="s">
        <v>81</v>
      </c>
      <c r="O9" s="22"/>
    </row>
    <row r="10" spans="1:15" ht="15">
      <c r="A10" s="20"/>
      <c r="B10" s="20"/>
      <c r="C10" s="20"/>
      <c r="D10" s="20"/>
      <c r="E10" s="21"/>
      <c r="H10" s="22"/>
      <c r="I10" s="23"/>
      <c r="J10" s="23"/>
      <c r="K10" s="23"/>
      <c r="L10" s="23"/>
      <c r="M10" s="23"/>
      <c r="N10" s="83" t="s">
        <v>92</v>
      </c>
      <c r="O10" s="22"/>
    </row>
    <row r="11" spans="1:15" ht="34.9" customHeight="1">
      <c r="A11" s="84" t="s">
        <v>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10"/>
    </row>
    <row r="12" spans="1:15" ht="16.5" customHeight="1">
      <c r="A12" s="85" t="s">
        <v>77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10"/>
    </row>
    <row r="13" spans="1:15">
      <c r="H13" s="40" t="s">
        <v>71</v>
      </c>
      <c r="I13" s="11"/>
      <c r="J13" s="11"/>
      <c r="K13" s="11"/>
      <c r="L13" s="11"/>
      <c r="M13" s="11"/>
      <c r="N13" s="49" t="s">
        <v>78</v>
      </c>
      <c r="O13" s="8"/>
    </row>
    <row r="14" spans="1:15" ht="65.45" customHeight="1">
      <c r="A14" s="86" t="s">
        <v>1</v>
      </c>
      <c r="B14" s="87"/>
      <c r="C14" s="87"/>
      <c r="D14" s="88"/>
      <c r="E14" s="44" t="s">
        <v>7</v>
      </c>
      <c r="F14" s="45" t="str">
        <f>"Уточнён-ный план на "&amp; G16</f>
        <v>Уточнён-ный план на 01.01.2015</v>
      </c>
      <c r="G14" s="46"/>
      <c r="H14" s="45" t="str">
        <f>CONCATENATE("Уточнён-ный план на ",IF(MID(H16,FIND("*",H16,1)+4,2)="01",CONCATENATE(TEXT(VALUE(RIGHT(H16,4)-1),"0000")," год"),CONCATENATE(RIGHT(H16,4)," год")))</f>
        <v>Уточнён-ный план на 2015 год</v>
      </c>
      <c r="I14" s="47" t="s">
        <v>72</v>
      </c>
      <c r="J14" s="47"/>
      <c r="K14" s="47"/>
      <c r="L14" s="48" t="s">
        <v>73</v>
      </c>
      <c r="M14" s="48" t="s">
        <v>74</v>
      </c>
      <c r="N14" s="48" t="s">
        <v>75</v>
      </c>
      <c r="O14" s="14"/>
    </row>
    <row r="15" spans="1:15" s="4" customFormat="1" ht="51.75" hidden="1" customHeight="1">
      <c r="A15" s="2" t="s">
        <v>0</v>
      </c>
      <c r="B15" s="2" t="s">
        <v>2</v>
      </c>
      <c r="C15" s="2" t="s">
        <v>4</v>
      </c>
      <c r="D15" s="2" t="s">
        <v>14</v>
      </c>
      <c r="E15" s="3" t="s">
        <v>18</v>
      </c>
      <c r="F15" s="12" t="s">
        <v>22</v>
      </c>
      <c r="G15" s="12" t="s">
        <v>23</v>
      </c>
      <c r="H15" s="3" t="s">
        <v>70</v>
      </c>
      <c r="I15" s="12"/>
      <c r="J15" s="12"/>
      <c r="K15" s="12"/>
      <c r="L15" s="12"/>
      <c r="M15" s="12"/>
      <c r="N15" s="12"/>
      <c r="O15" s="3" t="s">
        <v>19</v>
      </c>
    </row>
    <row r="16" spans="1:15" s="7" customFormat="1" ht="67.5" hidden="1" customHeight="1">
      <c r="A16" s="6" t="s">
        <v>1</v>
      </c>
      <c r="B16" s="6" t="s">
        <v>3</v>
      </c>
      <c r="C16" s="6" t="s">
        <v>5</v>
      </c>
      <c r="D16" s="6" t="s">
        <v>6</v>
      </c>
      <c r="E16" s="5" t="s">
        <v>16</v>
      </c>
      <c r="F16" s="13" t="s">
        <v>20</v>
      </c>
      <c r="G16" s="13" t="s">
        <v>21</v>
      </c>
      <c r="H16" s="5" t="s">
        <v>69</v>
      </c>
      <c r="I16" s="13"/>
      <c r="J16" s="13"/>
      <c r="K16" s="13"/>
      <c r="L16" s="13"/>
      <c r="M16" s="13"/>
      <c r="N16" s="13"/>
      <c r="O16" s="5" t="s">
        <v>17</v>
      </c>
    </row>
    <row r="17" spans="1:15" s="9" customFormat="1" ht="17.25" hidden="1" customHeight="1">
      <c r="A17" s="24" t="s">
        <v>8</v>
      </c>
      <c r="B17" s="25" t="s">
        <v>9</v>
      </c>
      <c r="C17" s="25" t="s">
        <v>10</v>
      </c>
      <c r="D17" s="26" t="s">
        <v>11</v>
      </c>
      <c r="E17" s="27"/>
      <c r="F17" s="34">
        <v>460907</v>
      </c>
      <c r="G17" s="39">
        <v>460907</v>
      </c>
      <c r="H17" s="34">
        <v>492674.163</v>
      </c>
      <c r="I17" s="35"/>
      <c r="J17" s="35"/>
      <c r="K17" s="35"/>
      <c r="L17" s="28"/>
      <c r="M17" s="28"/>
      <c r="N17" s="28"/>
      <c r="O17" s="34"/>
    </row>
    <row r="18" spans="1:15" s="9" customFormat="1" ht="14.25">
      <c r="A18" s="24" t="s">
        <v>26</v>
      </c>
      <c r="B18" s="25" t="s">
        <v>9</v>
      </c>
      <c r="C18" s="25" t="s">
        <v>10</v>
      </c>
      <c r="D18" s="26" t="s">
        <v>11</v>
      </c>
      <c r="E18" s="27" t="s">
        <v>27</v>
      </c>
      <c r="F18" s="34">
        <v>343028</v>
      </c>
      <c r="G18" s="39">
        <v>460907</v>
      </c>
      <c r="H18" s="34">
        <v>373146.163</v>
      </c>
      <c r="I18" s="35">
        <f t="shared" ref="I18:I46" si="0">SUM(H18-F18)</f>
        <v>30118.163</v>
      </c>
      <c r="J18" s="35"/>
      <c r="K18" s="35"/>
      <c r="L18" s="28"/>
      <c r="M18" s="28"/>
      <c r="N18" s="42">
        <f>SUM(N19+N44)</f>
        <v>30118.162999999993</v>
      </c>
      <c r="O18" s="34"/>
    </row>
    <row r="19" spans="1:15" s="9" customFormat="1" ht="24">
      <c r="A19" s="24" t="s">
        <v>28</v>
      </c>
      <c r="B19" s="25" t="s">
        <v>9</v>
      </c>
      <c r="C19" s="25" t="s">
        <v>10</v>
      </c>
      <c r="D19" s="26" t="s">
        <v>11</v>
      </c>
      <c r="E19" s="27" t="s">
        <v>29</v>
      </c>
      <c r="F19" s="34">
        <v>343028</v>
      </c>
      <c r="G19" s="39">
        <v>460907</v>
      </c>
      <c r="H19" s="34">
        <v>372888.446</v>
      </c>
      <c r="I19" s="35">
        <f t="shared" si="0"/>
        <v>29860.445999999996</v>
      </c>
      <c r="J19" s="35"/>
      <c r="K19" s="35"/>
      <c r="L19" s="28"/>
      <c r="M19" s="28"/>
      <c r="N19" s="42">
        <f>SUM(N20+N22+N33+N41)</f>
        <v>29860.445999999993</v>
      </c>
      <c r="O19" s="34"/>
    </row>
    <row r="20" spans="1:15" s="52" customFormat="1" ht="14.25">
      <c r="A20" s="24" t="s">
        <v>83</v>
      </c>
      <c r="B20" s="25" t="s">
        <v>24</v>
      </c>
      <c r="C20" s="25" t="s">
        <v>10</v>
      </c>
      <c r="D20" s="26" t="s">
        <v>31</v>
      </c>
      <c r="E20" s="50" t="s">
        <v>82</v>
      </c>
      <c r="F20" s="34"/>
      <c r="G20" s="51"/>
      <c r="H20" s="34"/>
      <c r="I20" s="35"/>
      <c r="J20" s="35"/>
      <c r="K20" s="35"/>
      <c r="L20" s="28"/>
      <c r="M20" s="28"/>
      <c r="N20" s="42">
        <f>SUM(N21)</f>
        <v>-259</v>
      </c>
      <c r="O20" s="34"/>
    </row>
    <row r="21" spans="1:15" ht="24.75">
      <c r="A21" s="15" t="s">
        <v>30</v>
      </c>
      <c r="B21" s="16" t="s">
        <v>24</v>
      </c>
      <c r="C21" s="16" t="s">
        <v>10</v>
      </c>
      <c r="D21" s="17" t="s">
        <v>31</v>
      </c>
      <c r="E21" s="18" t="s">
        <v>32</v>
      </c>
      <c r="F21" s="37">
        <v>124964</v>
      </c>
      <c r="H21" s="37">
        <v>124705</v>
      </c>
      <c r="I21" s="38">
        <f t="shared" si="0"/>
        <v>-259</v>
      </c>
      <c r="J21" s="38"/>
      <c r="K21" s="38"/>
      <c r="L21" s="19"/>
      <c r="M21" s="19"/>
      <c r="N21" s="43">
        <f t="shared" ref="N21:N46" si="1">SUM(I21-L21-M21)</f>
        <v>-259</v>
      </c>
      <c r="O21" s="37"/>
    </row>
    <row r="22" spans="1:15" s="52" customFormat="1" ht="14.25">
      <c r="A22" s="24" t="s">
        <v>84</v>
      </c>
      <c r="B22" s="25" t="s">
        <v>24</v>
      </c>
      <c r="C22" s="25" t="s">
        <v>10</v>
      </c>
      <c r="D22" s="26" t="s">
        <v>31</v>
      </c>
      <c r="E22" s="50" t="s">
        <v>85</v>
      </c>
      <c r="F22" s="34"/>
      <c r="G22" s="51"/>
      <c r="H22" s="34"/>
      <c r="I22" s="35"/>
      <c r="J22" s="35"/>
      <c r="K22" s="35"/>
      <c r="L22" s="28"/>
      <c r="M22" s="28"/>
      <c r="N22" s="42">
        <f>SUM(N23+N24)</f>
        <v>26589.906999999999</v>
      </c>
      <c r="O22" s="34"/>
    </row>
    <row r="23" spans="1:15" s="71" customFormat="1" ht="51">
      <c r="A23" s="63" t="s">
        <v>33</v>
      </c>
      <c r="B23" s="64" t="s">
        <v>24</v>
      </c>
      <c r="C23" s="64" t="s">
        <v>10</v>
      </c>
      <c r="D23" s="65" t="s">
        <v>31</v>
      </c>
      <c r="E23" s="66" t="s">
        <v>34</v>
      </c>
      <c r="F23" s="67"/>
      <c r="G23" s="46"/>
      <c r="H23" s="67">
        <v>16890.099999999999</v>
      </c>
      <c r="I23" s="68">
        <f t="shared" si="0"/>
        <v>16890.099999999999</v>
      </c>
      <c r="J23" s="68"/>
      <c r="K23" s="68"/>
      <c r="L23" s="69"/>
      <c r="M23" s="69"/>
      <c r="N23" s="70">
        <f t="shared" si="1"/>
        <v>16890.099999999999</v>
      </c>
      <c r="O23" s="67"/>
    </row>
    <row r="24" spans="1:15" s="71" customFormat="1">
      <c r="A24" s="63" t="s">
        <v>38</v>
      </c>
      <c r="B24" s="64" t="s">
        <v>24</v>
      </c>
      <c r="C24" s="64" t="s">
        <v>10</v>
      </c>
      <c r="D24" s="65" t="s">
        <v>31</v>
      </c>
      <c r="E24" s="66" t="s">
        <v>39</v>
      </c>
      <c r="F24" s="67">
        <v>22077.5</v>
      </c>
      <c r="G24" s="46"/>
      <c r="H24" s="67">
        <v>30849.307000000001</v>
      </c>
      <c r="I24" s="68">
        <f t="shared" si="0"/>
        <v>8771.8070000000007</v>
      </c>
      <c r="J24" s="68"/>
      <c r="K24" s="68"/>
      <c r="L24" s="69"/>
      <c r="M24" s="69"/>
      <c r="N24" s="70">
        <f>SUM(N26:N32)</f>
        <v>9699.8070000000007</v>
      </c>
      <c r="O24" s="67"/>
    </row>
    <row r="25" spans="1:15" s="62" customFormat="1" ht="15">
      <c r="A25" s="53"/>
      <c r="B25" s="54"/>
      <c r="C25" s="54"/>
      <c r="D25" s="55"/>
      <c r="E25" s="56" t="s">
        <v>86</v>
      </c>
      <c r="F25" s="57"/>
      <c r="G25" s="58"/>
      <c r="H25" s="57"/>
      <c r="I25" s="59"/>
      <c r="J25" s="59"/>
      <c r="K25" s="59"/>
      <c r="L25" s="60"/>
      <c r="M25" s="60"/>
      <c r="N25" s="61"/>
      <c r="O25" s="57"/>
    </row>
    <row r="26" spans="1:15" s="82" customFormat="1" ht="84">
      <c r="A26" s="72" t="s">
        <v>38</v>
      </c>
      <c r="B26" s="73" t="s">
        <v>24</v>
      </c>
      <c r="C26" s="73" t="s">
        <v>40</v>
      </c>
      <c r="D26" s="74" t="s">
        <v>31</v>
      </c>
      <c r="E26" s="56" t="s">
        <v>41</v>
      </c>
      <c r="F26" s="75"/>
      <c r="G26" s="76"/>
      <c r="H26" s="75">
        <v>1365.9</v>
      </c>
      <c r="I26" s="77">
        <f t="shared" si="0"/>
        <v>1365.9</v>
      </c>
      <c r="J26" s="77"/>
      <c r="K26" s="77"/>
      <c r="L26" s="78"/>
      <c r="M26" s="78"/>
      <c r="N26" s="79">
        <f t="shared" si="1"/>
        <v>1365.9</v>
      </c>
      <c r="O26" s="75"/>
    </row>
    <row r="27" spans="1:15" s="82" customFormat="1" ht="84">
      <c r="A27" s="72" t="s">
        <v>38</v>
      </c>
      <c r="B27" s="73" t="s">
        <v>24</v>
      </c>
      <c r="C27" s="73" t="s">
        <v>42</v>
      </c>
      <c r="D27" s="74" t="s">
        <v>31</v>
      </c>
      <c r="E27" s="56" t="s">
        <v>41</v>
      </c>
      <c r="F27" s="75"/>
      <c r="G27" s="76"/>
      <c r="H27" s="75">
        <v>1800</v>
      </c>
      <c r="I27" s="77">
        <f t="shared" si="0"/>
        <v>1800</v>
      </c>
      <c r="J27" s="77"/>
      <c r="K27" s="77"/>
      <c r="L27" s="78"/>
      <c r="M27" s="78"/>
      <c r="N27" s="79">
        <f t="shared" si="1"/>
        <v>1800</v>
      </c>
      <c r="O27" s="75"/>
    </row>
    <row r="28" spans="1:15" s="82" customFormat="1" ht="60">
      <c r="A28" s="72" t="s">
        <v>38</v>
      </c>
      <c r="B28" s="73" t="s">
        <v>24</v>
      </c>
      <c r="C28" s="73" t="s">
        <v>43</v>
      </c>
      <c r="D28" s="74" t="s">
        <v>31</v>
      </c>
      <c r="E28" s="56" t="s">
        <v>44</v>
      </c>
      <c r="F28" s="75"/>
      <c r="G28" s="76"/>
      <c r="H28" s="75">
        <v>240.65</v>
      </c>
      <c r="I28" s="77">
        <f t="shared" si="0"/>
        <v>240.65</v>
      </c>
      <c r="J28" s="77"/>
      <c r="K28" s="77"/>
      <c r="L28" s="78"/>
      <c r="M28" s="78"/>
      <c r="N28" s="79">
        <f t="shared" si="1"/>
        <v>240.65</v>
      </c>
      <c r="O28" s="75"/>
    </row>
    <row r="29" spans="1:15" s="82" customFormat="1" ht="60">
      <c r="A29" s="72" t="s">
        <v>38</v>
      </c>
      <c r="B29" s="73" t="s">
        <v>24</v>
      </c>
      <c r="C29" s="73" t="s">
        <v>45</v>
      </c>
      <c r="D29" s="74" t="s">
        <v>31</v>
      </c>
      <c r="E29" s="56" t="s">
        <v>46</v>
      </c>
      <c r="F29" s="75"/>
      <c r="G29" s="76"/>
      <c r="H29" s="75">
        <v>2600</v>
      </c>
      <c r="I29" s="77">
        <f t="shared" si="0"/>
        <v>2600</v>
      </c>
      <c r="J29" s="77"/>
      <c r="K29" s="77"/>
      <c r="L29" s="78"/>
      <c r="M29" s="78"/>
      <c r="N29" s="79">
        <f t="shared" si="1"/>
        <v>2600</v>
      </c>
      <c r="O29" s="75"/>
    </row>
    <row r="30" spans="1:15" s="82" customFormat="1" ht="48">
      <c r="A30" s="72" t="s">
        <v>38</v>
      </c>
      <c r="B30" s="73" t="s">
        <v>24</v>
      </c>
      <c r="C30" s="73" t="s">
        <v>47</v>
      </c>
      <c r="D30" s="74" t="s">
        <v>31</v>
      </c>
      <c r="E30" s="56" t="s">
        <v>48</v>
      </c>
      <c r="F30" s="75"/>
      <c r="G30" s="76"/>
      <c r="H30" s="75">
        <v>875</v>
      </c>
      <c r="I30" s="77">
        <f t="shared" si="0"/>
        <v>875</v>
      </c>
      <c r="J30" s="77"/>
      <c r="K30" s="77"/>
      <c r="L30" s="78"/>
      <c r="M30" s="78"/>
      <c r="N30" s="79">
        <f t="shared" si="1"/>
        <v>875</v>
      </c>
      <c r="O30" s="75"/>
    </row>
    <row r="31" spans="1:15" s="82" customFormat="1" ht="60">
      <c r="A31" s="72" t="s">
        <v>38</v>
      </c>
      <c r="B31" s="73" t="s">
        <v>24</v>
      </c>
      <c r="C31" s="73" t="s">
        <v>49</v>
      </c>
      <c r="D31" s="74" t="s">
        <v>31</v>
      </c>
      <c r="E31" s="56" t="s">
        <v>50</v>
      </c>
      <c r="F31" s="75"/>
      <c r="G31" s="76"/>
      <c r="H31" s="75">
        <v>2100.7570000000001</v>
      </c>
      <c r="I31" s="77">
        <f t="shared" si="0"/>
        <v>2100.7570000000001</v>
      </c>
      <c r="J31" s="77"/>
      <c r="K31" s="77"/>
      <c r="L31" s="78"/>
      <c r="M31" s="78"/>
      <c r="N31" s="79">
        <f t="shared" si="1"/>
        <v>2100.7570000000001</v>
      </c>
      <c r="O31" s="75"/>
    </row>
    <row r="32" spans="1:15" s="82" customFormat="1" ht="24">
      <c r="A32" s="72" t="s">
        <v>38</v>
      </c>
      <c r="B32" s="73" t="s">
        <v>24</v>
      </c>
      <c r="C32" s="73" t="s">
        <v>51</v>
      </c>
      <c r="D32" s="74" t="s">
        <v>31</v>
      </c>
      <c r="E32" s="56" t="s">
        <v>52</v>
      </c>
      <c r="F32" s="75"/>
      <c r="G32" s="76"/>
      <c r="H32" s="75">
        <v>717.5</v>
      </c>
      <c r="I32" s="77">
        <f t="shared" si="0"/>
        <v>717.5</v>
      </c>
      <c r="J32" s="77"/>
      <c r="K32" s="77"/>
      <c r="L32" s="78"/>
      <c r="M32" s="78"/>
      <c r="N32" s="79">
        <f t="shared" si="1"/>
        <v>717.5</v>
      </c>
      <c r="O32" s="75"/>
    </row>
    <row r="33" spans="1:15" s="52" customFormat="1" ht="14.25">
      <c r="A33" s="24" t="s">
        <v>87</v>
      </c>
      <c r="B33" s="25" t="s">
        <v>24</v>
      </c>
      <c r="C33" s="25" t="s">
        <v>10</v>
      </c>
      <c r="D33" s="26" t="s">
        <v>31</v>
      </c>
      <c r="E33" s="50" t="s">
        <v>88</v>
      </c>
      <c r="F33" s="34"/>
      <c r="G33" s="51"/>
      <c r="H33" s="34"/>
      <c r="I33" s="35"/>
      <c r="J33" s="35"/>
      <c r="K33" s="35"/>
      <c r="L33" s="28"/>
      <c r="M33" s="28"/>
      <c r="N33" s="42">
        <f>SUM(N34+N40)</f>
        <v>3417.7119999999936</v>
      </c>
      <c r="O33" s="34"/>
    </row>
    <row r="34" spans="1:15" s="71" customFormat="1" ht="39" customHeight="1">
      <c r="A34" s="63" t="s">
        <v>53</v>
      </c>
      <c r="B34" s="64" t="s">
        <v>24</v>
      </c>
      <c r="C34" s="64" t="s">
        <v>10</v>
      </c>
      <c r="D34" s="65" t="s">
        <v>31</v>
      </c>
      <c r="E34" s="66" t="s">
        <v>54</v>
      </c>
      <c r="F34" s="67">
        <v>156709</v>
      </c>
      <c r="G34" s="46"/>
      <c r="H34" s="67">
        <v>167653.10800000001</v>
      </c>
      <c r="I34" s="68">
        <f t="shared" si="0"/>
        <v>10944.108000000007</v>
      </c>
      <c r="J34" s="68"/>
      <c r="K34" s="68"/>
      <c r="L34" s="69"/>
      <c r="M34" s="69"/>
      <c r="N34" s="70">
        <f>SUM(N36:N39)</f>
        <v>1029.007999999993</v>
      </c>
      <c r="O34" s="67"/>
    </row>
    <row r="35" spans="1:15" s="62" customFormat="1" ht="15">
      <c r="A35" s="53"/>
      <c r="B35" s="54"/>
      <c r="C35" s="54"/>
      <c r="D35" s="55"/>
      <c r="E35" s="56" t="s">
        <v>86</v>
      </c>
      <c r="F35" s="57"/>
      <c r="G35" s="58"/>
      <c r="H35" s="57"/>
      <c r="I35" s="59"/>
      <c r="J35" s="59"/>
      <c r="K35" s="59"/>
      <c r="L35" s="60"/>
      <c r="M35" s="60"/>
      <c r="N35" s="61"/>
      <c r="O35" s="57"/>
    </row>
    <row r="36" spans="1:15" s="81" customFormat="1" ht="72">
      <c r="A36" s="72" t="s">
        <v>53</v>
      </c>
      <c r="B36" s="73" t="s">
        <v>24</v>
      </c>
      <c r="C36" s="73" t="s">
        <v>55</v>
      </c>
      <c r="D36" s="74" t="s">
        <v>31</v>
      </c>
      <c r="E36" s="56" t="s">
        <v>56</v>
      </c>
      <c r="F36" s="75">
        <v>107013.5</v>
      </c>
      <c r="G36" s="76"/>
      <c r="H36" s="75">
        <v>107195.60799999999</v>
      </c>
      <c r="I36" s="77">
        <f t="shared" si="0"/>
        <v>182.1079999999929</v>
      </c>
      <c r="J36" s="77"/>
      <c r="K36" s="77"/>
      <c r="L36" s="78"/>
      <c r="M36" s="78"/>
      <c r="N36" s="79">
        <f t="shared" si="1"/>
        <v>182.1079999999929</v>
      </c>
      <c r="O36" s="80"/>
    </row>
    <row r="37" spans="1:15" s="81" customFormat="1" ht="96">
      <c r="A37" s="72" t="s">
        <v>53</v>
      </c>
      <c r="B37" s="73" t="s">
        <v>24</v>
      </c>
      <c r="C37" s="73" t="s">
        <v>57</v>
      </c>
      <c r="D37" s="74" t="s">
        <v>31</v>
      </c>
      <c r="E37" s="56" t="s">
        <v>58</v>
      </c>
      <c r="F37" s="75">
        <v>1331.1</v>
      </c>
      <c r="G37" s="76"/>
      <c r="H37" s="75">
        <v>2178</v>
      </c>
      <c r="I37" s="77">
        <f t="shared" si="0"/>
        <v>846.90000000000009</v>
      </c>
      <c r="J37" s="77"/>
      <c r="K37" s="77"/>
      <c r="L37" s="78"/>
      <c r="M37" s="78"/>
      <c r="N37" s="79">
        <f t="shared" si="1"/>
        <v>846.90000000000009</v>
      </c>
      <c r="O37" s="80"/>
    </row>
    <row r="38" spans="1:15" s="81" customFormat="1" ht="60">
      <c r="A38" s="72" t="s">
        <v>53</v>
      </c>
      <c r="B38" s="73" t="s">
        <v>24</v>
      </c>
      <c r="C38" s="73" t="s">
        <v>59</v>
      </c>
      <c r="D38" s="74" t="s">
        <v>31</v>
      </c>
      <c r="E38" s="56" t="s">
        <v>60</v>
      </c>
      <c r="F38" s="75">
        <v>38933.300000000003</v>
      </c>
      <c r="G38" s="76"/>
      <c r="H38" s="75">
        <v>39022.300000000003</v>
      </c>
      <c r="I38" s="77">
        <f t="shared" si="0"/>
        <v>89</v>
      </c>
      <c r="J38" s="77"/>
      <c r="K38" s="77"/>
      <c r="L38" s="78"/>
      <c r="M38" s="78"/>
      <c r="N38" s="79">
        <f t="shared" si="1"/>
        <v>89</v>
      </c>
      <c r="O38" s="80"/>
    </row>
    <row r="39" spans="1:15" s="81" customFormat="1" ht="120">
      <c r="A39" s="72" t="s">
        <v>53</v>
      </c>
      <c r="B39" s="73" t="s">
        <v>24</v>
      </c>
      <c r="C39" s="73" t="s">
        <v>61</v>
      </c>
      <c r="D39" s="74" t="s">
        <v>31</v>
      </c>
      <c r="E39" s="56" t="s">
        <v>62</v>
      </c>
      <c r="F39" s="75">
        <v>89</v>
      </c>
      <c r="G39" s="76"/>
      <c r="H39" s="75"/>
      <c r="I39" s="77">
        <f t="shared" si="0"/>
        <v>-89</v>
      </c>
      <c r="J39" s="77"/>
      <c r="K39" s="77"/>
      <c r="L39" s="78"/>
      <c r="M39" s="78"/>
      <c r="N39" s="79">
        <f t="shared" si="1"/>
        <v>-89</v>
      </c>
      <c r="O39" s="80"/>
    </row>
    <row r="40" spans="1:15" s="71" customFormat="1" ht="81" customHeight="1">
      <c r="A40" s="63" t="s">
        <v>63</v>
      </c>
      <c r="B40" s="64" t="s">
        <v>24</v>
      </c>
      <c r="C40" s="64" t="s">
        <v>10</v>
      </c>
      <c r="D40" s="65" t="s">
        <v>31</v>
      </c>
      <c r="E40" s="66" t="s">
        <v>64</v>
      </c>
      <c r="F40" s="67">
        <v>2379.1999999999998</v>
      </c>
      <c r="G40" s="46"/>
      <c r="H40" s="67">
        <v>4767.9040000000005</v>
      </c>
      <c r="I40" s="68">
        <f t="shared" si="0"/>
        <v>2388.7040000000006</v>
      </c>
      <c r="J40" s="68"/>
      <c r="K40" s="68"/>
      <c r="L40" s="69"/>
      <c r="M40" s="69"/>
      <c r="N40" s="70">
        <f t="shared" si="1"/>
        <v>2388.7040000000006</v>
      </c>
      <c r="O40" s="67"/>
    </row>
    <row r="41" spans="1:15" s="52" customFormat="1" ht="16.899999999999999" customHeight="1">
      <c r="A41" s="24" t="s">
        <v>89</v>
      </c>
      <c r="B41" s="25" t="s">
        <v>24</v>
      </c>
      <c r="C41" s="25" t="s">
        <v>10</v>
      </c>
      <c r="D41" s="26" t="s">
        <v>31</v>
      </c>
      <c r="E41" s="50" t="s">
        <v>90</v>
      </c>
      <c r="F41" s="34"/>
      <c r="G41" s="51"/>
      <c r="H41" s="34"/>
      <c r="I41" s="35"/>
      <c r="J41" s="35"/>
      <c r="K41" s="35"/>
      <c r="L41" s="28"/>
      <c r="M41" s="28"/>
      <c r="N41" s="42">
        <f>SUM(N42:N43)</f>
        <v>111.827</v>
      </c>
      <c r="O41" s="34"/>
    </row>
    <row r="42" spans="1:15" s="71" customFormat="1" ht="51">
      <c r="A42" s="63" t="s">
        <v>35</v>
      </c>
      <c r="B42" s="64" t="s">
        <v>24</v>
      </c>
      <c r="C42" s="64" t="s">
        <v>10</v>
      </c>
      <c r="D42" s="65" t="s">
        <v>31</v>
      </c>
      <c r="E42" s="66" t="s">
        <v>36</v>
      </c>
      <c r="F42" s="67"/>
      <c r="G42" s="46"/>
      <c r="H42" s="67">
        <v>20</v>
      </c>
      <c r="I42" s="68">
        <f t="shared" si="0"/>
        <v>20</v>
      </c>
      <c r="J42" s="68"/>
      <c r="K42" s="68"/>
      <c r="L42" s="69"/>
      <c r="M42" s="69"/>
      <c r="N42" s="70">
        <f t="shared" si="1"/>
        <v>20</v>
      </c>
      <c r="O42" s="67"/>
    </row>
    <row r="43" spans="1:15" s="71" customFormat="1" ht="45" customHeight="1">
      <c r="A43" s="63" t="s">
        <v>37</v>
      </c>
      <c r="B43" s="64" t="s">
        <v>24</v>
      </c>
      <c r="C43" s="64" t="s">
        <v>10</v>
      </c>
      <c r="D43" s="65" t="s">
        <v>31</v>
      </c>
      <c r="E43" s="66" t="s">
        <v>76</v>
      </c>
      <c r="F43" s="67"/>
      <c r="G43" s="46"/>
      <c r="H43" s="67">
        <v>91.826999999999998</v>
      </c>
      <c r="I43" s="68">
        <f t="shared" si="0"/>
        <v>91.826999999999998</v>
      </c>
      <c r="J43" s="68"/>
      <c r="K43" s="68"/>
      <c r="L43" s="69"/>
      <c r="M43" s="69"/>
      <c r="N43" s="70">
        <f t="shared" si="1"/>
        <v>91.826999999999998</v>
      </c>
      <c r="O43" s="67"/>
    </row>
    <row r="44" spans="1:15" s="52" customFormat="1" ht="14.25">
      <c r="A44" s="24" t="s">
        <v>65</v>
      </c>
      <c r="B44" s="25" t="s">
        <v>9</v>
      </c>
      <c r="C44" s="25" t="s">
        <v>10</v>
      </c>
      <c r="D44" s="26" t="s">
        <v>11</v>
      </c>
      <c r="E44" s="50" t="s">
        <v>66</v>
      </c>
      <c r="F44" s="34"/>
      <c r="G44" s="51">
        <v>460907</v>
      </c>
      <c r="H44" s="34">
        <v>257.71699999999998</v>
      </c>
      <c r="I44" s="35">
        <f t="shared" si="0"/>
        <v>257.71699999999998</v>
      </c>
      <c r="J44" s="35"/>
      <c r="K44" s="35"/>
      <c r="L44" s="28"/>
      <c r="M44" s="28"/>
      <c r="N44" s="42">
        <f t="shared" si="1"/>
        <v>257.71699999999998</v>
      </c>
      <c r="O44" s="34"/>
    </row>
    <row r="45" spans="1:15" s="71" customFormat="1" ht="38.25">
      <c r="A45" s="63" t="s">
        <v>67</v>
      </c>
      <c r="B45" s="64" t="s">
        <v>24</v>
      </c>
      <c r="C45" s="64" t="s">
        <v>10</v>
      </c>
      <c r="D45" s="65" t="s">
        <v>25</v>
      </c>
      <c r="E45" s="66" t="s">
        <v>68</v>
      </c>
      <c r="F45" s="67"/>
      <c r="G45" s="46"/>
      <c r="H45" s="67">
        <v>257.71699999999998</v>
      </c>
      <c r="I45" s="68">
        <f t="shared" si="0"/>
        <v>257.71699999999998</v>
      </c>
      <c r="J45" s="68"/>
      <c r="K45" s="68"/>
      <c r="L45" s="69"/>
      <c r="M45" s="69"/>
      <c r="N45" s="70">
        <f t="shared" si="1"/>
        <v>257.71699999999998</v>
      </c>
      <c r="O45" s="67"/>
    </row>
    <row r="46" spans="1:15" ht="15.75">
      <c r="A46" s="31"/>
      <c r="B46" s="32"/>
      <c r="C46" s="32"/>
      <c r="D46" s="33"/>
      <c r="E46" s="29" t="s">
        <v>12</v>
      </c>
      <c r="F46" s="36">
        <f t="shared" ref="F46:G46" si="2">F17</f>
        <v>460907</v>
      </c>
      <c r="G46" s="36">
        <f t="shared" si="2"/>
        <v>460907</v>
      </c>
      <c r="H46" s="41">
        <f>H17</f>
        <v>492674.163</v>
      </c>
      <c r="I46" s="42">
        <f t="shared" si="0"/>
        <v>31767.163</v>
      </c>
      <c r="J46" s="36"/>
      <c r="K46" s="36"/>
      <c r="L46" s="30">
        <v>1649</v>
      </c>
      <c r="M46" s="30"/>
      <c r="N46" s="42">
        <f t="shared" si="1"/>
        <v>30118.163</v>
      </c>
      <c r="O46" s="36"/>
    </row>
  </sheetData>
  <mergeCells count="3">
    <mergeCell ref="A11:N11"/>
    <mergeCell ref="A12:N12"/>
    <mergeCell ref="A14:D14"/>
  </mergeCells>
  <pageMargins left="0.78740157480314965" right="0.19685039370078741" top="0.39370078740157483" bottom="0.39370078740157483" header="0" footer="0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(4)</vt:lpstr>
      <vt:lpstr>'Лист1 (4)'!Заголовки_для_печати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UrKonMO</cp:lastModifiedBy>
  <cp:lastPrinted>2015-06-24T09:49:46Z</cp:lastPrinted>
  <dcterms:created xsi:type="dcterms:W3CDTF">2007-08-17T09:14:07Z</dcterms:created>
  <dcterms:modified xsi:type="dcterms:W3CDTF">2015-06-26T09:50:43Z</dcterms:modified>
</cp:coreProperties>
</file>