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20" windowWidth="19320" windowHeight="10950"/>
  </bookViews>
  <sheets>
    <sheet name="Лист1 (2)" sheetId="2" r:id="rId1"/>
  </sheets>
  <definedNames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</definedNames>
  <calcPr calcId="124519"/>
</workbook>
</file>

<file path=xl/calcChain.xml><?xml version="1.0" encoding="utf-8"?>
<calcChain xmlns="http://schemas.openxmlformats.org/spreadsheetml/2006/main">
  <c r="A5" i="2"/>
  <c r="K154" l="1"/>
  <c r="J128" l="1"/>
  <c r="K130"/>
  <c r="K80" l="1"/>
  <c r="K81"/>
  <c r="J54"/>
  <c r="K46"/>
  <c r="J42"/>
  <c r="J24"/>
  <c r="K29"/>
  <c r="K27"/>
  <c r="K163"/>
  <c r="K164"/>
  <c r="K160"/>
  <c r="K137"/>
  <c r="K138"/>
  <c r="K139"/>
  <c r="K68"/>
  <c r="K69" l="1"/>
  <c r="K70"/>
  <c r="J165"/>
  <c r="F13" l="1"/>
  <c r="I13" s="1"/>
  <c r="K13" s="1"/>
  <c r="F14"/>
  <c r="I14" s="1"/>
  <c r="K14" s="1"/>
  <c r="F15"/>
  <c r="I15" s="1"/>
  <c r="K15" s="1"/>
  <c r="F16"/>
  <c r="I16" s="1"/>
  <c r="K16" s="1"/>
  <c r="F17"/>
  <c r="I17" s="1"/>
  <c r="K17" s="1"/>
  <c r="F18"/>
  <c r="I18" s="1"/>
  <c r="K18" s="1"/>
  <c r="F19"/>
  <c r="I19" s="1"/>
  <c r="K19" s="1"/>
  <c r="F20"/>
  <c r="I20" s="1"/>
  <c r="K20" s="1"/>
  <c r="F21"/>
  <c r="I21" s="1"/>
  <c r="K21" s="1"/>
  <c r="F22"/>
  <c r="I22" s="1"/>
  <c r="K22" s="1"/>
  <c r="F23"/>
  <c r="I23" s="1"/>
  <c r="K23" s="1"/>
  <c r="F24"/>
  <c r="I24" s="1"/>
  <c r="K24" s="1"/>
  <c r="F25"/>
  <c r="I25" s="1"/>
  <c r="K25" s="1"/>
  <c r="F26"/>
  <c r="I26" s="1"/>
  <c r="K26" s="1"/>
  <c r="F28"/>
  <c r="I28" s="1"/>
  <c r="K28" s="1"/>
  <c r="F30"/>
  <c r="I30" s="1"/>
  <c r="K30" s="1"/>
  <c r="F31"/>
  <c r="I31" s="1"/>
  <c r="K31" s="1"/>
  <c r="F32"/>
  <c r="I32" s="1"/>
  <c r="K32" s="1"/>
  <c r="F33"/>
  <c r="I33" s="1"/>
  <c r="K33" s="1"/>
  <c r="F34"/>
  <c r="I34" s="1"/>
  <c r="K34" s="1"/>
  <c r="F35"/>
  <c r="I35" s="1"/>
  <c r="K35" s="1"/>
  <c r="F36"/>
  <c r="I36" s="1"/>
  <c r="K36" s="1"/>
  <c r="F37"/>
  <c r="I37" s="1"/>
  <c r="K37" s="1"/>
  <c r="F38"/>
  <c r="I38" s="1"/>
  <c r="K38" s="1"/>
  <c r="F39"/>
  <c r="I39" s="1"/>
  <c r="K39" s="1"/>
  <c r="F40"/>
  <c r="I40" s="1"/>
  <c r="K40" s="1"/>
  <c r="F41"/>
  <c r="I41" s="1"/>
  <c r="K41" s="1"/>
  <c r="F42"/>
  <c r="I42" s="1"/>
  <c r="K42" s="1"/>
  <c r="F43"/>
  <c r="I43" s="1"/>
  <c r="K43" s="1"/>
  <c r="F44"/>
  <c r="I44" s="1"/>
  <c r="K44" s="1"/>
  <c r="F45"/>
  <c r="I45" s="1"/>
  <c r="K45" s="1"/>
  <c r="F47"/>
  <c r="I47" s="1"/>
  <c r="K47" s="1"/>
  <c r="F48"/>
  <c r="I48" s="1"/>
  <c r="K48" s="1"/>
  <c r="F49"/>
  <c r="I49" s="1"/>
  <c r="K49" s="1"/>
  <c r="F50"/>
  <c r="I50" s="1"/>
  <c r="K50" s="1"/>
  <c r="F51"/>
  <c r="I51" s="1"/>
  <c r="K51" s="1"/>
  <c r="F52"/>
  <c r="I52" s="1"/>
  <c r="K52" s="1"/>
  <c r="F53"/>
  <c r="I53" s="1"/>
  <c r="K53" s="1"/>
  <c r="F54"/>
  <c r="I54" s="1"/>
  <c r="K54" s="1"/>
  <c r="F55"/>
  <c r="I55" s="1"/>
  <c r="K55" s="1"/>
  <c r="F56"/>
  <c r="I56" s="1"/>
  <c r="K56" s="1"/>
  <c r="F57"/>
  <c r="I57" s="1"/>
  <c r="K57" s="1"/>
  <c r="F58"/>
  <c r="I58" s="1"/>
  <c r="K58" s="1"/>
  <c r="F59"/>
  <c r="I59" s="1"/>
  <c r="K59" s="1"/>
  <c r="F60"/>
  <c r="I60" s="1"/>
  <c r="K60" s="1"/>
  <c r="F61"/>
  <c r="I61" s="1"/>
  <c r="K61" s="1"/>
  <c r="F62"/>
  <c r="I62" s="1"/>
  <c r="K62" s="1"/>
  <c r="F63"/>
  <c r="I63" s="1"/>
  <c r="K63" s="1"/>
  <c r="F64"/>
  <c r="I64" s="1"/>
  <c r="K64" s="1"/>
  <c r="F65"/>
  <c r="I65" s="1"/>
  <c r="K65" s="1"/>
  <c r="F66"/>
  <c r="I66" s="1"/>
  <c r="K66" s="1"/>
  <c r="F67"/>
  <c r="I67" s="1"/>
  <c r="F71"/>
  <c r="I71" s="1"/>
  <c r="K71" s="1"/>
  <c r="F72"/>
  <c r="I72" s="1"/>
  <c r="K72" s="1"/>
  <c r="F73"/>
  <c r="I73" s="1"/>
  <c r="K73" s="1"/>
  <c r="F74"/>
  <c r="I74" s="1"/>
  <c r="K74" s="1"/>
  <c r="F75"/>
  <c r="I75" s="1"/>
  <c r="K75" s="1"/>
  <c r="F76"/>
  <c r="I76" s="1"/>
  <c r="K76" s="1"/>
  <c r="F77"/>
  <c r="I77" s="1"/>
  <c r="K77" s="1"/>
  <c r="F78"/>
  <c r="I78" s="1"/>
  <c r="K78" s="1"/>
  <c r="F79"/>
  <c r="I79" s="1"/>
  <c r="K79" s="1"/>
  <c r="F82"/>
  <c r="I82" s="1"/>
  <c r="K82" s="1"/>
  <c r="F83"/>
  <c r="I83" s="1"/>
  <c r="K83" s="1"/>
  <c r="F84"/>
  <c r="I84" s="1"/>
  <c r="K84" s="1"/>
  <c r="F85"/>
  <c r="I85" s="1"/>
  <c r="K85" s="1"/>
  <c r="F86"/>
  <c r="I86" s="1"/>
  <c r="K86" s="1"/>
  <c r="F87"/>
  <c r="I87" s="1"/>
  <c r="K87" s="1"/>
  <c r="F88"/>
  <c r="I88" s="1"/>
  <c r="K88" s="1"/>
  <c r="F89"/>
  <c r="I89" s="1"/>
  <c r="K89" s="1"/>
  <c r="F90"/>
  <c r="I90" s="1"/>
  <c r="K90" s="1"/>
  <c r="F91"/>
  <c r="I91" s="1"/>
  <c r="K91" s="1"/>
  <c r="F92"/>
  <c r="I92" s="1"/>
  <c r="K92" s="1"/>
  <c r="F93"/>
  <c r="I93" s="1"/>
  <c r="K93" s="1"/>
  <c r="F94"/>
  <c r="I94" s="1"/>
  <c r="K94" s="1"/>
  <c r="F95"/>
  <c r="I95" s="1"/>
  <c r="K95" s="1"/>
  <c r="F96"/>
  <c r="I96" s="1"/>
  <c r="K96" s="1"/>
  <c r="F97"/>
  <c r="I97" s="1"/>
  <c r="K97" s="1"/>
  <c r="F98"/>
  <c r="I98" s="1"/>
  <c r="K98" s="1"/>
  <c r="F99"/>
  <c r="I99" s="1"/>
  <c r="K99" s="1"/>
  <c r="F100"/>
  <c r="I100" s="1"/>
  <c r="K100" s="1"/>
  <c r="F101"/>
  <c r="I101" s="1"/>
  <c r="K101" s="1"/>
  <c r="F102"/>
  <c r="I102" s="1"/>
  <c r="K102" s="1"/>
  <c r="F103"/>
  <c r="I103" s="1"/>
  <c r="K103" s="1"/>
  <c r="F104"/>
  <c r="I104" s="1"/>
  <c r="K104" s="1"/>
  <c r="F105"/>
  <c r="I105" s="1"/>
  <c r="K105" s="1"/>
  <c r="F106"/>
  <c r="I106" s="1"/>
  <c r="K106" s="1"/>
  <c r="F107"/>
  <c r="I107" s="1"/>
  <c r="K107" s="1"/>
  <c r="F108"/>
  <c r="I108" s="1"/>
  <c r="K108" s="1"/>
  <c r="F109"/>
  <c r="I109" s="1"/>
  <c r="K109" s="1"/>
  <c r="F110"/>
  <c r="I110" s="1"/>
  <c r="K110" s="1"/>
  <c r="F111"/>
  <c r="I111" s="1"/>
  <c r="K111" s="1"/>
  <c r="F112"/>
  <c r="I112" s="1"/>
  <c r="K112" s="1"/>
  <c r="F113"/>
  <c r="I113" s="1"/>
  <c r="K113" s="1"/>
  <c r="F114"/>
  <c r="I114" s="1"/>
  <c r="K114" s="1"/>
  <c r="F115"/>
  <c r="I115" s="1"/>
  <c r="K115" s="1"/>
  <c r="F116"/>
  <c r="I116" s="1"/>
  <c r="K116" s="1"/>
  <c r="F117"/>
  <c r="I117" s="1"/>
  <c r="K117" s="1"/>
  <c r="F118"/>
  <c r="I118" s="1"/>
  <c r="K118" s="1"/>
  <c r="F119"/>
  <c r="I119" s="1"/>
  <c r="K119" s="1"/>
  <c r="F120"/>
  <c r="I120" s="1"/>
  <c r="K120" s="1"/>
  <c r="F121"/>
  <c r="I121" s="1"/>
  <c r="K121" s="1"/>
  <c r="F122"/>
  <c r="I122" s="1"/>
  <c r="K122" s="1"/>
  <c r="F123"/>
  <c r="I123" s="1"/>
  <c r="K123" s="1"/>
  <c r="F124"/>
  <c r="I124" s="1"/>
  <c r="K124" s="1"/>
  <c r="F125"/>
  <c r="I125" s="1"/>
  <c r="K125" s="1"/>
  <c r="F126"/>
  <c r="I126" s="1"/>
  <c r="K126" s="1"/>
  <c r="F127"/>
  <c r="I127" s="1"/>
  <c r="K127" s="1"/>
  <c r="F128"/>
  <c r="F129"/>
  <c r="I129" s="1"/>
  <c r="F131"/>
  <c r="I131" s="1"/>
  <c r="K131" s="1"/>
  <c r="F132"/>
  <c r="I132" s="1"/>
  <c r="K132" s="1"/>
  <c r="F133"/>
  <c r="I133" s="1"/>
  <c r="K133" s="1"/>
  <c r="F134"/>
  <c r="I134" s="1"/>
  <c r="K134" s="1"/>
  <c r="F135"/>
  <c r="I135" s="1"/>
  <c r="K135" s="1"/>
  <c r="F136"/>
  <c r="I136" s="1"/>
  <c r="K136" s="1"/>
  <c r="F140"/>
  <c r="I140" s="1"/>
  <c r="K140" s="1"/>
  <c r="F141"/>
  <c r="I141" s="1"/>
  <c r="K141" s="1"/>
  <c r="F142"/>
  <c r="I142" s="1"/>
  <c r="K142" s="1"/>
  <c r="F143"/>
  <c r="I143" s="1"/>
  <c r="K143" s="1"/>
  <c r="F144"/>
  <c r="I144" s="1"/>
  <c r="K144" s="1"/>
  <c r="F145"/>
  <c r="I145" s="1"/>
  <c r="K145" s="1"/>
  <c r="F146"/>
  <c r="I146" s="1"/>
  <c r="K146" s="1"/>
  <c r="F147"/>
  <c r="I147" s="1"/>
  <c r="K147" s="1"/>
  <c r="F148"/>
  <c r="I148" s="1"/>
  <c r="K148" s="1"/>
  <c r="F149"/>
  <c r="I149" s="1"/>
  <c r="K149" s="1"/>
  <c r="F150"/>
  <c r="I150" s="1"/>
  <c r="K150" s="1"/>
  <c r="F151"/>
  <c r="I151" s="1"/>
  <c r="K151" s="1"/>
  <c r="F152"/>
  <c r="I152" s="1"/>
  <c r="K152" s="1"/>
  <c r="F153"/>
  <c r="I153" s="1"/>
  <c r="K153" s="1"/>
  <c r="F157"/>
  <c r="I157" s="1"/>
  <c r="K157" s="1"/>
  <c r="F158"/>
  <c r="I158" s="1"/>
  <c r="K158" s="1"/>
  <c r="F159"/>
  <c r="I159" s="1"/>
  <c r="K159" s="1"/>
  <c r="F161"/>
  <c r="I161" s="1"/>
  <c r="K161" s="1"/>
  <c r="F162"/>
  <c r="I162" s="1"/>
  <c r="K162" s="1"/>
  <c r="F12"/>
  <c r="I12" s="1"/>
  <c r="K12" s="1"/>
  <c r="K129" l="1"/>
  <c r="K128" s="1"/>
  <c r="I128"/>
  <c r="I165"/>
  <c r="K67"/>
  <c r="K165" s="1"/>
  <c r="E165"/>
  <c r="D165"/>
  <c r="E8"/>
  <c r="D8"/>
  <c r="F165" l="1"/>
</calcChain>
</file>

<file path=xl/sharedStrings.xml><?xml version="1.0" encoding="utf-8"?>
<sst xmlns="http://schemas.openxmlformats.org/spreadsheetml/2006/main" count="479" uniqueCount="198">
  <si>
    <t>Название
Формируется автоматически</t>
  </si>
  <si>
    <t>Название</t>
  </si>
  <si>
    <t>Формула
Целевая статья</t>
  </si>
  <si>
    <t>Целевая статья</t>
  </si>
  <si>
    <t>ВР
Код</t>
  </si>
  <si>
    <t>Код ВР</t>
  </si>
  <si>
    <t/>
  </si>
  <si>
    <t>тыс.руб.</t>
  </si>
  <si>
    <t>Наименование расходов</t>
  </si>
  <si>
    <t>Вид расходов</t>
  </si>
  <si>
    <t>Итого</t>
  </si>
  <si>
    <t>Всего</t>
  </si>
  <si>
    <t>01.01.2015</t>
  </si>
  <si>
    <t>Вариант=Вавожский 2015;
Табл=Уточненные росписи бюджета МО 2015;
МО=1300700;
КОСГУ=000;
УБ=1121;
Дата=20150101;
Ведомства=000;
ФКР=0000;
Узлы=07;</t>
  </si>
  <si>
    <t>Муниципальная программа «Развитие образования и воспитание» на 2015-2020 годы</t>
  </si>
  <si>
    <t>0100000</t>
  </si>
  <si>
    <t>Подпрограмма «Развитие дошкольного образования»</t>
  </si>
  <si>
    <t>0110000</t>
  </si>
  <si>
    <t>Предоставление дошкольного образования в дошкольных образовательных учреждениях</t>
  </si>
  <si>
    <t>0116110</t>
  </si>
  <si>
    <t>Иные выплаты персоналу казённых учреждений, за исключением фонда оплаты труда</t>
  </si>
  <si>
    <t>112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</si>
  <si>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</si>
  <si>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</si>
  <si>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</si>
  <si>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</si>
  <si>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Пособия, компенсации и иные социальные выплаты гражданам, кроме публичных нормативных обязательств</t>
  </si>
  <si>
    <t>321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</si>
  <si>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</si>
  <si>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</si>
  <si>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</si>
  <si>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</si>
  <si>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</si>
  <si>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</si>
  <si>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</si>
  <si>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</si>
  <si>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Уплата прочих налогов, сборов</t>
  </si>
  <si>
    <t>852</t>
  </si>
  <si>
    <t>Расходы за счет безвозмездных поступлений</t>
  </si>
  <si>
    <t>0116330</t>
  </si>
  <si>
    <t>Субсидии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</si>
  <si>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Строительство объектов общегражданского назначения</t>
  </si>
  <si>
    <t>0110082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</si>
  <si>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</si>
  <si>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465</t>
  </si>
  <si>
    <t>Расходы на освобождение от платы за присмотр и уход за детьми-инвалидами, детьми-сиротами и детьми, оставшимися без попечения родителей, за детьми с туберкулёзной интоксикацией, а также за детьми, оба родителя которых или один из них является инвалидами первой или второй группы и не имеют других доходов, кроме пенсии, обучающихся в муниципальных дошкольных образовательных организациях, реализующих образовательную программу дошкольного образования</t>
  </si>
  <si>
    <t>0110448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</si>
  <si>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</si>
  <si>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0110547</t>
  </si>
  <si>
    <t>Фонд оплаты труда казённых учреждений и взносы по обязательному социальному страхованию</t>
  </si>
  <si>
    <t>111</t>
  </si>
  <si>
    <t>Подпрограмма «Развитие общего образования»</t>
  </si>
  <si>
    <t>0120000</t>
  </si>
  <si>
    <t>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</t>
  </si>
  <si>
    <t>0126120</t>
  </si>
  <si>
    <t>0126330</t>
  </si>
  <si>
    <t>Финансовое обеспечение 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 (Школы)</t>
  </si>
  <si>
    <t>0120431</t>
  </si>
  <si>
    <t>0120448</t>
  </si>
  <si>
    <t>Детское и школьное питание (Республиканская целевая программа «Детское и школьное питание» на 2010-2014 годы)</t>
  </si>
  <si>
    <t>0120497</t>
  </si>
  <si>
    <t>Детское и школьное питание</t>
  </si>
  <si>
    <t>0126121</t>
  </si>
  <si>
    <t>Подпрограмма «Дополнительное образование и воспитание детей»</t>
  </si>
  <si>
    <t>0130000</t>
  </si>
  <si>
    <t>Предоставление  дополнительного образования</t>
  </si>
  <si>
    <t>0136130</t>
  </si>
  <si>
    <t>Подпрограмма «Реализация молодежной политики»</t>
  </si>
  <si>
    <t>0140000</t>
  </si>
  <si>
    <t>0146330</t>
  </si>
  <si>
    <t>Республиканская целевая программа «Организация отдыха, оздоровления и занятости детей, подростков и молодёжи в Удмуртской Республике (2011-2015 годы)»</t>
  </si>
  <si>
    <t>0140523</t>
  </si>
  <si>
    <t>Подпрограмма «Создание условий для реализации муниципальной программы»</t>
  </si>
  <si>
    <t>0150000</t>
  </si>
  <si>
    <t>Центральный аппарат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</si>
  <si>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</si>
  <si>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</si>
  <si>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Обеспечение деятельности централизованных бухгалтерий и прочих учреждений</t>
  </si>
  <si>
    <t>0156012</t>
  </si>
  <si>
    <t>Муниципальная программа «Охрана здоровья и формирование здорового образа жизни населения на 2015-2020 годы»</t>
  </si>
  <si>
    <t>0200000</t>
  </si>
  <si>
    <t>Подпрограмма «Создание условий для оказания медицинской помощи населению, профилактика заболеваний и формирование здорового образа жизни»</t>
  </si>
  <si>
    <t>0220000</t>
  </si>
  <si>
    <t>Муниципальная программа «Развитие культуры и туризма Вавожского района» на 2015-2020 годы</t>
  </si>
  <si>
    <t>0300000</t>
  </si>
  <si>
    <t>Подпрограмма «Организация библиотечного обслуживания населения»</t>
  </si>
  <si>
    <t>0310000</t>
  </si>
  <si>
    <t>0310062</t>
  </si>
  <si>
    <t>Иные межбюджетные трансферты на проведение мероприятий по комплектованию книжных фондов библиотек муниципальных образований в Удмуртской Республике</t>
  </si>
  <si>
    <t>0310248</t>
  </si>
  <si>
    <t>0315144</t>
  </si>
  <si>
    <t>Подпрограмма «Организация досуга и предоставление услуг организаций культуры»</t>
  </si>
  <si>
    <t>0320000</t>
  </si>
  <si>
    <t>Организация мероприятий в сфере культуры</t>
  </si>
  <si>
    <t>0326162</t>
  </si>
  <si>
    <t>0320062</t>
  </si>
  <si>
    <t>Проведение праздников и мероприятий</t>
  </si>
  <si>
    <t>0370000</t>
  </si>
  <si>
    <t>0376003</t>
  </si>
  <si>
    <t>Иные выплаты персоналу государственных (муниципальных) органов, за исключением фонда оплаты труда</t>
  </si>
  <si>
    <t>122</t>
  </si>
  <si>
    <t>0376012</t>
  </si>
  <si>
    <t>Муниципальная программа «Социальная поддержка населения» на 2015-2020 годы</t>
  </si>
  <si>
    <t>0400000</t>
  </si>
  <si>
    <t>Подпрограмма «Социальная поддержка семьи и детей»</t>
  </si>
  <si>
    <t>0410000</t>
  </si>
  <si>
    <t>Предоставление мер социальной поддержки многодетным семьям и учёт (регистрация) многодетных семей</t>
  </si>
  <si>
    <t>0410434</t>
  </si>
  <si>
    <t>Организация социальной поддержки детей-сирот и детей, оставшихся без попечения родителей</t>
  </si>
  <si>
    <t>0410441</t>
  </si>
  <si>
    <t>Подпрограмма «Обеспечение жильем отдельных категорий граждан, стимулирование улучшения жилищных условий»</t>
  </si>
  <si>
    <t>0430000</t>
  </si>
  <si>
    <t>Субсидии гражданам на приобретение жилья</t>
  </si>
  <si>
    <t>322</t>
  </si>
  <si>
    <t>Расходы на предоставление жилых помещений на основании решений судов о предоставлении жилых помещений детям-сиротам и детям, оставшимся без попечения родителей, лицам из их числа, принятых в целях реализации Закона Удмуртской Республики от 6 марта 2007 года № 2-РЗ «О мерах по социальной поддержке детей-сирот и детей, оставшихся без попечения родителей»</t>
  </si>
  <si>
    <t>0430549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</si>
  <si>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</si>
  <si>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</si>
  <si>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жильём отдельных категорий граждан, установленных Федеральным законом от 12 января 1995 года  № 5-ФЗ «О ветеранах», в соответствии с Указом Президента Российской Федерации от 07 мая 2008 года № 714 «Об обеспечении жильём ветеранов Великой Отечественной войны 1941-1945 годов»</t>
  </si>
  <si>
    <t>0435134</t>
  </si>
  <si>
    <t>Муниципальная программа «Безопасность»</t>
  </si>
  <si>
    <t>0600000</t>
  </si>
  <si>
    <t>Подпрограмма «Предупреждение и ликвидация последствий чрезвычайных ситуаций, реализация мер пожарной безопасности»</t>
  </si>
  <si>
    <t>0610000</t>
  </si>
  <si>
    <t>Мероприятия в сфере гражданской обороны, защиты населения и территорий от чрезвычайных ситуаций</t>
  </si>
  <si>
    <t>0616190</t>
  </si>
  <si>
    <t>Муниципальная программа «Содержание и развитие муниципального хозяйства Вавожского района на 2015-2020 годы»</t>
  </si>
  <si>
    <t>0700000</t>
  </si>
  <si>
    <t>Подпрограмма «Содержание и развитие коммунальной инфраструктуры»</t>
  </si>
  <si>
    <t>0720000</t>
  </si>
  <si>
    <t>Мероприятия в области коммунального хозяйства</t>
  </si>
  <si>
    <t>0720144</t>
  </si>
  <si>
    <t>Содержание объектов коммунального хозяйства, находящихся в муниципальной собственности</t>
  </si>
  <si>
    <t>0726221</t>
  </si>
  <si>
    <t>Закупка товаров, работ, услуг в целях капитального ремонта государственного (муниципального) имущества</t>
  </si>
  <si>
    <t>243</t>
  </si>
  <si>
    <t>Подпрограмма «Развитие транспортной системы (организация транспортного обслуживания населения, развитие дорожного хозяйства) Вавожского района на 2015-2020 годы»</t>
  </si>
  <si>
    <t>0750000</t>
  </si>
  <si>
    <t>Ремонт и содержание автомобильных дорог общего пользования  регионального и межмуниципального значения</t>
  </si>
  <si>
    <t>0750138</t>
  </si>
  <si>
    <t>Республиканская целевая программа «Развитие автомобильных дорог в Удмуртской Республике (2010-2027 годы)»</t>
  </si>
  <si>
    <t>0750465</t>
  </si>
  <si>
    <t>Подпрограмма "Капитальные вложения"</t>
  </si>
  <si>
    <t>0760000</t>
  </si>
  <si>
    <t>0760082</t>
  </si>
  <si>
    <t>Муниципальная программа «Энергосбережение и повышение энергетической эффективности в муниципальном образовании «Вавожский район» Удмуртской Республики на 2015-2020 годы»</t>
  </si>
  <si>
    <t>0800000</t>
  </si>
  <si>
    <t>Мероприятия по энергосбережению и повышению энергетической эффективности</t>
  </si>
  <si>
    <t>0806260</t>
  </si>
  <si>
    <t>Муниципальная программа «Муниципальное управление» на 2015-2020 годы»</t>
  </si>
  <si>
    <t>0900000</t>
  </si>
  <si>
    <t>Подпрограмма «Создание условий для государственной регистрации актов гражданского состояния»</t>
  </si>
  <si>
    <t>0940000</t>
  </si>
  <si>
    <t>Государственная регистрация актов гражданского состояния</t>
  </si>
  <si>
    <t>0945930</t>
  </si>
  <si>
    <t>Подпрограмма «Создание условий для реализации муниципальной программы» муниципальной программы «Муниципальное управление»</t>
  </si>
  <si>
    <t>0960000</t>
  </si>
  <si>
    <t>0966003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</si>
  <si>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</si>
  <si>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</si>
  <si>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Непрограммные направления деятельности</t>
  </si>
  <si>
    <t>9900000</t>
  </si>
  <si>
    <t>9906003</t>
  </si>
  <si>
    <t>9906011</t>
  </si>
  <si>
    <t>Резервные фонды исполнительных органов  государственной власти субъектов Российской Федерации</t>
  </si>
  <si>
    <t>9900031</t>
  </si>
  <si>
    <t>Мероприятия по проведению капитального ремонта объектов государственной(муниципальной) собственности, включенных в "Перечень объектов капитального ремонта,финансируемых из бюджета Удмуртской Республики", утвержденный Правительством Удмуртской Республики</t>
  </si>
  <si>
    <t>9900083</t>
  </si>
  <si>
    <t>Субсидии на обеспечение первичных мер пожарной безопасности в границах населённых пунктов</t>
  </si>
  <si>
    <t>9900430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</si>
  <si>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</si>
  <si>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9900451</t>
  </si>
  <si>
    <t>Вавожский район*01.06.2015</t>
  </si>
  <si>
    <t>Вариант=Вавожский 2015;
Табл=Уточненные росписи бюджета МО 2015;
МО=1300700;
КОСГУ=000;
УБ=1121;
Дата=20150601;
Ведомства=000;
ФКР=0000;
Узлы=07;</t>
  </si>
  <si>
    <t>на 01.06.2015</t>
  </si>
  <si>
    <t>Отклонение</t>
  </si>
  <si>
    <t>Приложение 3</t>
  </si>
  <si>
    <t>к решению Вавожского</t>
  </si>
  <si>
    <t>районного Совета депутатов</t>
  </si>
  <si>
    <t>Распределение бюджетных ассигнований на 2015 год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"Вавожский район"</t>
  </si>
  <si>
    <t>Сумма изменений на 2015 год  (по состоянию на 01.06.2015)</t>
  </si>
  <si>
    <t>Переходящие собственные</t>
  </si>
  <si>
    <t>Мероприятия в области спорта и физической культуры</t>
  </si>
  <si>
    <t>0216151</t>
  </si>
  <si>
    <t>0210000</t>
  </si>
  <si>
    <t>Подпрограмма «Создание условий для развития физической культуры и спорта на 2015-2020 годы»</t>
  </si>
  <si>
    <t>0950000</t>
  </si>
  <si>
    <t>0956013</t>
  </si>
  <si>
    <t>540</t>
  </si>
  <si>
    <t>9906013</t>
  </si>
  <si>
    <t>0316161</t>
  </si>
  <si>
    <t>Осуществление библиотечного и информационного обслуживания пользователей библиотеки</t>
  </si>
  <si>
    <t>Иные межбюджетные трансферты</t>
  </si>
  <si>
    <t>Многофункциональный центр предоставления государственных и муниципальных услуг муниципального образования</t>
  </si>
  <si>
    <t>Подпрограмма «Административная реформа» муниципальной программы «Муниципальное управление»</t>
  </si>
  <si>
    <r>
      <rPr>
        <sz val="10"/>
        <rFont val="Times New Roman"/>
        <family val="1"/>
        <charset val="204"/>
      </rPr>
      <t xml:space="preserve">Сумма изменений на 2015 год                                          </t>
    </r>
    <r>
      <rPr>
        <sz val="8"/>
        <rFont val="Times New Roman"/>
        <family val="1"/>
        <charset val="204"/>
      </rPr>
      <t xml:space="preserve">  (по состоянию на 01.06.2015)</t>
    </r>
  </si>
  <si>
    <t>9900572</t>
  </si>
  <si>
    <t>Дотации из бюджета Удмуртской Республики бюджетам муниципальных образований в Удмуртской Республике на реализацию наказов избирателей и повышение уровня благосостояния населения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</si>
</sst>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00"/>
    <numFmt numFmtId="166" formatCode="000000"/>
  </numFmts>
  <fonts count="1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9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Protection="1">
      <protection locked="0"/>
    </xf>
    <xf numFmtId="0" fontId="7" fillId="0" borderId="0" xfId="0" applyFont="1"/>
    <xf numFmtId="0" fontId="0" fillId="0" borderId="0" xfId="0" applyFill="1"/>
    <xf numFmtId="164" fontId="7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2" fillId="0" borderId="1" xfId="0" applyNumberFormat="1" applyFont="1" applyFill="1" applyBorder="1" applyProtection="1">
      <protection locked="0"/>
    </xf>
    <xf numFmtId="49" fontId="3" fillId="0" borderId="1" xfId="0" applyNumberFormat="1" applyFont="1" applyBorder="1" applyAlignment="1">
      <alignment horizontal="left"/>
    </xf>
    <xf numFmtId="165" fontId="3" fillId="0" borderId="1" xfId="0" applyNumberFormat="1" applyFont="1" applyBorder="1" applyAlignment="1"/>
    <xf numFmtId="0" fontId="0" fillId="0" borderId="0" xfId="0" applyAlignment="1">
      <alignment horizontal="center"/>
    </xf>
    <xf numFmtId="14" fontId="2" fillId="0" borderId="2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Protection="1">
      <protection locked="0"/>
    </xf>
    <xf numFmtId="165" fontId="2" fillId="0" borderId="1" xfId="0" applyNumberFormat="1" applyFont="1" applyFill="1" applyBorder="1" applyProtection="1">
      <protection locked="0"/>
    </xf>
    <xf numFmtId="49" fontId="7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1" fillId="0" borderId="3" xfId="0" applyNumberFormat="1" applyFont="1" applyFill="1" applyBorder="1" applyAlignment="1">
      <alignment wrapText="1"/>
    </xf>
    <xf numFmtId="49" fontId="2" fillId="0" borderId="3" xfId="0" applyNumberFormat="1" applyFont="1" applyBorder="1"/>
    <xf numFmtId="164" fontId="2" fillId="0" borderId="3" xfId="0" applyNumberFormat="1" applyFont="1" applyFill="1" applyBorder="1" applyProtection="1">
      <protection locked="0"/>
    </xf>
    <xf numFmtId="0" fontId="2" fillId="0" borderId="3" xfId="0" applyFont="1" applyFill="1" applyBorder="1" applyProtection="1">
      <protection locked="0"/>
    </xf>
    <xf numFmtId="0" fontId="0" fillId="0" borderId="0" xfId="0" applyBorder="1"/>
    <xf numFmtId="166" fontId="10" fillId="0" borderId="1" xfId="0" quotePrefix="1" applyNumberFormat="1" applyFont="1" applyBorder="1" applyAlignment="1">
      <alignment wrapText="1"/>
    </xf>
    <xf numFmtId="166" fontId="9" fillId="0" borderId="1" xfId="0" quotePrefix="1" applyNumberFormat="1" applyFont="1" applyBorder="1" applyAlignment="1">
      <alignment wrapText="1"/>
    </xf>
    <xf numFmtId="166" fontId="6" fillId="0" borderId="1" xfId="0" quotePrefix="1" applyNumberFormat="1" applyFont="1" applyBorder="1" applyAlignment="1">
      <alignment wrapText="1"/>
    </xf>
    <xf numFmtId="49" fontId="7" fillId="0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1" applyFont="1" applyFill="1" applyBorder="1" applyAlignment="1">
      <alignment horizontal="right"/>
    </xf>
    <xf numFmtId="0" fontId="0" fillId="0" borderId="0" xfId="0" applyAlignment="1"/>
    <xf numFmtId="0" fontId="9" fillId="0" borderId="0" xfId="1" applyFont="1" applyFill="1" applyAlignment="1">
      <alignment horizontal="right"/>
    </xf>
    <xf numFmtId="0" fontId="9" fillId="0" borderId="0" xfId="0" applyNumberFormat="1" applyFont="1" applyFill="1" applyAlignment="1">
      <alignment horizontal="right"/>
    </xf>
    <xf numFmtId="0" fontId="9" fillId="0" borderId="0" xfId="0" applyNumberFormat="1" applyFont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65"/>
  <sheetViews>
    <sheetView tabSelected="1" topLeftCell="A2" workbookViewId="0">
      <selection activeCell="N7" sqref="N7"/>
    </sheetView>
  </sheetViews>
  <sheetFormatPr defaultRowHeight="15"/>
  <cols>
    <col min="1" max="1" width="53.85546875" style="1" customWidth="1"/>
    <col min="2" max="2" width="9.140625" style="1" customWidth="1"/>
    <col min="3" max="3" width="7.140625" style="1" customWidth="1"/>
    <col min="4" max="4" width="11.7109375" style="22" hidden="1" customWidth="1"/>
    <col min="5" max="5" width="14.5703125" hidden="1" customWidth="1"/>
    <col min="6" max="6" width="17.28515625" style="22" hidden="1" customWidth="1"/>
    <col min="7" max="7" width="14.28515625" style="22" hidden="1" customWidth="1"/>
    <col min="8" max="8" width="11.85546875" style="22" hidden="1" customWidth="1"/>
    <col min="9" max="9" width="18" style="22" hidden="1" customWidth="1"/>
    <col min="10" max="10" width="14.5703125" hidden="1" customWidth="1"/>
    <col min="11" max="11" width="15.7109375" customWidth="1"/>
  </cols>
  <sheetData>
    <row r="1" spans="1:12" s="3" customFormat="1" ht="14.25" hidden="1" customHeight="1">
      <c r="A1" s="34"/>
      <c r="B1" s="35"/>
      <c r="C1" s="35"/>
      <c r="D1" s="36"/>
      <c r="E1" s="36"/>
      <c r="F1" s="36"/>
      <c r="G1" s="36"/>
      <c r="H1" s="37"/>
      <c r="I1" s="37"/>
    </row>
    <row r="2" spans="1:12" s="38" customFormat="1" ht="12.75" customHeight="1">
      <c r="A2" s="44" t="s">
        <v>176</v>
      </c>
      <c r="B2" s="44"/>
      <c r="C2" s="44"/>
      <c r="D2" s="44"/>
      <c r="E2" s="44"/>
      <c r="F2" s="44"/>
      <c r="G2" s="44"/>
      <c r="H2" s="44"/>
      <c r="I2" s="44"/>
      <c r="J2" s="45"/>
      <c r="K2" s="45"/>
    </row>
    <row r="3" spans="1:12" ht="12.75" customHeight="1">
      <c r="A3" s="46" t="s">
        <v>177</v>
      </c>
      <c r="B3" s="46"/>
      <c r="C3" s="46"/>
      <c r="D3" s="46"/>
      <c r="E3" s="46"/>
      <c r="F3" s="46"/>
      <c r="G3" s="46"/>
      <c r="H3" s="46"/>
      <c r="I3" s="46"/>
      <c r="J3" s="45"/>
      <c r="K3" s="45"/>
    </row>
    <row r="4" spans="1:12" ht="12.75" customHeight="1">
      <c r="A4" s="47" t="s">
        <v>178</v>
      </c>
      <c r="B4" s="47"/>
      <c r="C4" s="47"/>
      <c r="D4" s="47"/>
      <c r="E4" s="47"/>
      <c r="F4" s="47"/>
      <c r="G4" s="47"/>
      <c r="H4" s="47"/>
      <c r="I4" s="47"/>
      <c r="J4" s="45"/>
      <c r="K4" s="45"/>
    </row>
    <row r="5" spans="1:12" ht="12.75" customHeight="1">
      <c r="A5" s="48" t="str">
        <f>"от 26 июня  "&amp;VALUE(RIGHT(E10,4))&amp;" года  № 210"</f>
        <v>от 26 июня  2015 года  № 210</v>
      </c>
      <c r="B5" s="48"/>
      <c r="C5" s="48"/>
      <c r="D5" s="48"/>
      <c r="E5" s="48"/>
      <c r="F5" s="48"/>
      <c r="G5" s="48"/>
      <c r="H5" s="48"/>
      <c r="I5" s="48"/>
      <c r="J5" s="45"/>
      <c r="K5" s="45"/>
    </row>
    <row r="6" spans="1:12" ht="66.599999999999994" customHeight="1">
      <c r="A6" s="42" t="s">
        <v>179</v>
      </c>
      <c r="B6" s="43"/>
      <c r="C6" s="43"/>
      <c r="D6" s="43"/>
      <c r="E6" s="43"/>
      <c r="F6" s="43"/>
      <c r="G6" s="43"/>
      <c r="H6" s="43"/>
      <c r="I6" s="43"/>
    </row>
    <row r="7" spans="1:12" ht="18" customHeight="1">
      <c r="A7" s="4"/>
      <c r="B7" s="4"/>
      <c r="C7" s="4"/>
      <c r="E7" s="28" t="s">
        <v>174</v>
      </c>
      <c r="F7" s="6"/>
      <c r="G7" s="6"/>
      <c r="H7" s="6"/>
      <c r="I7" s="6" t="s">
        <v>7</v>
      </c>
      <c r="J7" s="6"/>
      <c r="K7" s="28" t="s">
        <v>7</v>
      </c>
      <c r="L7" s="5"/>
    </row>
    <row r="8" spans="1:12" s="10" customFormat="1" ht="62.45" customHeight="1">
      <c r="A8" s="7" t="s">
        <v>8</v>
      </c>
      <c r="B8" s="7" t="s">
        <v>3</v>
      </c>
      <c r="C8" s="7" t="s">
        <v>9</v>
      </c>
      <c r="D8" s="9" t="str">
        <f>"Уточнённый план на " &amp;D10</f>
        <v>Уточнённый план на 01.01.2015</v>
      </c>
      <c r="E8" s="9" t="str">
        <f>CONCATENATE("Уточнённый план на ",IF(MID(E10,FIND("*",E10,1)+4,2)="01",CONCATENATE(TEXT(VALUE(RIGHT(E10,4)-1),"0000")," год"),CONCATENATE(RIGHT(E10,4)," год")))</f>
        <v>Уточнённый план на 2015 год</v>
      </c>
      <c r="F8" s="9" t="s">
        <v>175</v>
      </c>
      <c r="G8" s="29">
        <v>42118</v>
      </c>
      <c r="H8" s="29">
        <v>42076</v>
      </c>
      <c r="I8" s="8" t="s">
        <v>180</v>
      </c>
      <c r="J8" s="8" t="s">
        <v>181</v>
      </c>
      <c r="K8" s="8" t="s">
        <v>195</v>
      </c>
    </row>
    <row r="9" spans="1:12" s="14" customFormat="1" ht="12" hidden="1" customHeight="1">
      <c r="A9" s="11" t="s">
        <v>0</v>
      </c>
      <c r="B9" s="11" t="s">
        <v>2</v>
      </c>
      <c r="C9" s="11" t="s">
        <v>4</v>
      </c>
      <c r="D9" s="12" t="s">
        <v>13</v>
      </c>
      <c r="E9" s="13" t="s">
        <v>173</v>
      </c>
      <c r="F9" s="12"/>
      <c r="G9" s="12"/>
      <c r="H9" s="12"/>
      <c r="I9" s="12"/>
      <c r="J9" s="12"/>
      <c r="K9" s="12"/>
    </row>
    <row r="10" spans="1:12" s="3" customFormat="1" ht="38.25" hidden="1" customHeight="1">
      <c r="A10" s="15" t="s">
        <v>1</v>
      </c>
      <c r="B10" s="15" t="s">
        <v>3</v>
      </c>
      <c r="C10" s="15" t="s">
        <v>5</v>
      </c>
      <c r="D10" s="16" t="s">
        <v>12</v>
      </c>
      <c r="E10" s="17" t="s">
        <v>172</v>
      </c>
      <c r="F10" s="16"/>
      <c r="G10" s="16"/>
      <c r="H10" s="16"/>
      <c r="I10" s="16"/>
      <c r="J10" s="16"/>
      <c r="K10" s="16"/>
    </row>
    <row r="11" spans="1:12" s="21" customFormat="1" ht="15" hidden="1" customHeight="1">
      <c r="A11" s="18" t="s">
        <v>11</v>
      </c>
      <c r="B11" s="19" t="s">
        <v>6</v>
      </c>
      <c r="C11" s="19" t="s">
        <v>6</v>
      </c>
      <c r="D11" s="23">
        <v>460907</v>
      </c>
      <c r="E11" s="23">
        <v>503509.54681999999</v>
      </c>
      <c r="F11" s="23"/>
      <c r="G11" s="23"/>
      <c r="H11" s="20"/>
      <c r="I11" s="20"/>
      <c r="J11" s="20"/>
      <c r="K11" s="20"/>
    </row>
    <row r="12" spans="1:12" s="3" customFormat="1" ht="21.75">
      <c r="A12" s="18" t="s">
        <v>14</v>
      </c>
      <c r="B12" s="32" t="s">
        <v>15</v>
      </c>
      <c r="C12" s="32" t="s">
        <v>6</v>
      </c>
      <c r="D12" s="23">
        <v>280383.59999999998</v>
      </c>
      <c r="E12" s="30">
        <v>299383.48200000002</v>
      </c>
      <c r="F12" s="30">
        <f>SUM(E12-D12)</f>
        <v>18999.882000000041</v>
      </c>
      <c r="G12" s="30">
        <v>610</v>
      </c>
      <c r="H12" s="30">
        <v>2360</v>
      </c>
      <c r="I12" s="30">
        <f>SUM(F12-G12-H12)</f>
        <v>16029.882000000041</v>
      </c>
      <c r="J12" s="30">
        <v>2472</v>
      </c>
      <c r="K12" s="30">
        <f>SUM(I12:J12)</f>
        <v>18501.882000000041</v>
      </c>
    </row>
    <row r="13" spans="1:12" s="3" customFormat="1" ht="14.25">
      <c r="A13" s="18" t="s">
        <v>16</v>
      </c>
      <c r="B13" s="32" t="s">
        <v>17</v>
      </c>
      <c r="C13" s="32" t="s">
        <v>6</v>
      </c>
      <c r="D13" s="23">
        <v>73840.399999999994</v>
      </c>
      <c r="E13" s="30">
        <v>85937.752999999997</v>
      </c>
      <c r="F13" s="30">
        <f t="shared" ref="F13:F47" si="0">SUM(E13-D13)</f>
        <v>12097.353000000003</v>
      </c>
      <c r="G13" s="30">
        <v>610</v>
      </c>
      <c r="H13" s="30"/>
      <c r="I13" s="30">
        <f t="shared" ref="I13:I47" si="1">SUM(F13-G13-H13)</f>
        <v>11487.353000000003</v>
      </c>
      <c r="J13" s="30">
        <v>1455</v>
      </c>
      <c r="K13" s="30">
        <f t="shared" ref="K13:K84" si="2">SUM(I13:J13)</f>
        <v>12942.353000000003</v>
      </c>
    </row>
    <row r="14" spans="1:12" s="3" customFormat="1" ht="14.25">
      <c r="A14" s="18" t="s">
        <v>41</v>
      </c>
      <c r="B14" s="32" t="s">
        <v>42</v>
      </c>
      <c r="C14" s="32" t="s">
        <v>6</v>
      </c>
      <c r="D14" s="23"/>
      <c r="E14" s="30">
        <v>10900</v>
      </c>
      <c r="F14" s="30">
        <f t="shared" si="0"/>
        <v>10900</v>
      </c>
      <c r="G14" s="30"/>
      <c r="H14" s="30"/>
      <c r="I14" s="30">
        <f t="shared" si="1"/>
        <v>10900</v>
      </c>
      <c r="J14" s="30"/>
      <c r="K14" s="30">
        <f t="shared" si="2"/>
        <v>10900</v>
      </c>
    </row>
    <row r="15" spans="1:12" s="3" customFormat="1" ht="33.75">
      <c r="A15" s="2" t="s">
        <v>43</v>
      </c>
      <c r="B15" s="33" t="s">
        <v>42</v>
      </c>
      <c r="C15" s="33" t="s">
        <v>44</v>
      </c>
      <c r="D15" s="25"/>
      <c r="E15" s="31">
        <v>10900</v>
      </c>
      <c r="F15" s="30">
        <f t="shared" si="0"/>
        <v>10900</v>
      </c>
      <c r="G15" s="31"/>
      <c r="H15" s="31"/>
      <c r="I15" s="30">
        <f t="shared" si="1"/>
        <v>10900</v>
      </c>
      <c r="J15" s="30"/>
      <c r="K15" s="30">
        <f t="shared" si="2"/>
        <v>10900</v>
      </c>
    </row>
    <row r="16" spans="1:12" s="3" customFormat="1" ht="66.599999999999994" customHeight="1">
      <c r="A16" s="18" t="s">
        <v>45</v>
      </c>
      <c r="B16" s="32" t="s">
        <v>46</v>
      </c>
      <c r="C16" s="32" t="s">
        <v>6</v>
      </c>
      <c r="D16" s="23">
        <v>79</v>
      </c>
      <c r="E16" s="30"/>
      <c r="F16" s="30">
        <f t="shared" si="0"/>
        <v>-79</v>
      </c>
      <c r="G16" s="30"/>
      <c r="H16" s="30"/>
      <c r="I16" s="30">
        <f t="shared" si="1"/>
        <v>-79</v>
      </c>
      <c r="J16" s="30"/>
      <c r="K16" s="30">
        <f t="shared" si="2"/>
        <v>-79</v>
      </c>
    </row>
    <row r="17" spans="1:11" s="3" customFormat="1" ht="22.5">
      <c r="A17" s="2" t="s">
        <v>24</v>
      </c>
      <c r="B17" s="33" t="s">
        <v>46</v>
      </c>
      <c r="C17" s="33" t="s">
        <v>25</v>
      </c>
      <c r="D17" s="25">
        <v>61</v>
      </c>
      <c r="E17" s="31"/>
      <c r="F17" s="30">
        <f t="shared" si="0"/>
        <v>-61</v>
      </c>
      <c r="G17" s="31"/>
      <c r="H17" s="31"/>
      <c r="I17" s="30">
        <f t="shared" si="1"/>
        <v>-61</v>
      </c>
      <c r="J17" s="30"/>
      <c r="K17" s="30">
        <f t="shared" si="2"/>
        <v>-61</v>
      </c>
    </row>
    <row r="18" spans="1:11" s="3" customFormat="1" ht="14.25">
      <c r="A18" s="2" t="s">
        <v>30</v>
      </c>
      <c r="B18" s="33" t="s">
        <v>46</v>
      </c>
      <c r="C18" s="33" t="s">
        <v>31</v>
      </c>
      <c r="D18" s="25">
        <v>10</v>
      </c>
      <c r="E18" s="31"/>
      <c r="F18" s="30">
        <f t="shared" si="0"/>
        <v>-10</v>
      </c>
      <c r="G18" s="31"/>
      <c r="H18" s="31"/>
      <c r="I18" s="30">
        <f t="shared" si="1"/>
        <v>-10</v>
      </c>
      <c r="J18" s="30"/>
      <c r="K18" s="30">
        <f t="shared" si="2"/>
        <v>-10</v>
      </c>
    </row>
    <row r="19" spans="1:11" s="3" customFormat="1" ht="14.25">
      <c r="A19" s="2" t="s">
        <v>34</v>
      </c>
      <c r="B19" s="33" t="s">
        <v>46</v>
      </c>
      <c r="C19" s="33" t="s">
        <v>35</v>
      </c>
      <c r="D19" s="25">
        <v>8</v>
      </c>
      <c r="E19" s="31"/>
      <c r="F19" s="30">
        <f t="shared" si="0"/>
        <v>-8</v>
      </c>
      <c r="G19" s="31"/>
      <c r="H19" s="31"/>
      <c r="I19" s="30">
        <f t="shared" si="1"/>
        <v>-8</v>
      </c>
      <c r="J19" s="30"/>
      <c r="K19" s="30">
        <f t="shared" si="2"/>
        <v>-8</v>
      </c>
    </row>
    <row r="20" spans="1:11" s="3" customFormat="1" ht="42.75">
      <c r="A20" s="18" t="s">
        <v>47</v>
      </c>
      <c r="B20" s="32" t="s">
        <v>48</v>
      </c>
      <c r="C20" s="32" t="s">
        <v>6</v>
      </c>
      <c r="D20" s="23">
        <v>38933.300000000003</v>
      </c>
      <c r="E20" s="30">
        <v>39022.300000000003</v>
      </c>
      <c r="F20" s="30">
        <f t="shared" si="0"/>
        <v>89</v>
      </c>
      <c r="G20" s="30"/>
      <c r="H20" s="30"/>
      <c r="I20" s="30">
        <f t="shared" si="1"/>
        <v>89</v>
      </c>
      <c r="J20" s="30"/>
      <c r="K20" s="30">
        <f t="shared" si="2"/>
        <v>89</v>
      </c>
    </row>
    <row r="21" spans="1:11" s="3" customFormat="1" ht="22.5">
      <c r="A21" s="2" t="s">
        <v>24</v>
      </c>
      <c r="B21" s="33" t="s">
        <v>48</v>
      </c>
      <c r="C21" s="33" t="s">
        <v>25</v>
      </c>
      <c r="D21" s="25">
        <v>163.19999999999999</v>
      </c>
      <c r="E21" s="31">
        <v>232.2</v>
      </c>
      <c r="F21" s="30">
        <f t="shared" si="0"/>
        <v>69</v>
      </c>
      <c r="G21" s="31"/>
      <c r="H21" s="31"/>
      <c r="I21" s="30">
        <f t="shared" si="1"/>
        <v>69</v>
      </c>
      <c r="J21" s="30"/>
      <c r="K21" s="30">
        <f t="shared" si="2"/>
        <v>69</v>
      </c>
    </row>
    <row r="22" spans="1:11" s="3" customFormat="1" ht="33.75">
      <c r="A22" s="2" t="s">
        <v>28</v>
      </c>
      <c r="B22" s="33" t="s">
        <v>48</v>
      </c>
      <c r="C22" s="33" t="s">
        <v>29</v>
      </c>
      <c r="D22" s="25">
        <v>8046.3</v>
      </c>
      <c r="E22" s="31">
        <v>8057.3</v>
      </c>
      <c r="F22" s="30">
        <f t="shared" si="0"/>
        <v>11</v>
      </c>
      <c r="G22" s="31"/>
      <c r="H22" s="31"/>
      <c r="I22" s="30">
        <f t="shared" si="1"/>
        <v>11</v>
      </c>
      <c r="J22" s="30"/>
      <c r="K22" s="30">
        <f t="shared" si="2"/>
        <v>11</v>
      </c>
    </row>
    <row r="23" spans="1:11" s="3" customFormat="1" ht="33.75">
      <c r="A23" s="2" t="s">
        <v>32</v>
      </c>
      <c r="B23" s="33" t="s">
        <v>48</v>
      </c>
      <c r="C23" s="33" t="s">
        <v>33</v>
      </c>
      <c r="D23" s="25">
        <v>5055.3999999999996</v>
      </c>
      <c r="E23" s="31">
        <v>5064.3999999999996</v>
      </c>
      <c r="F23" s="30">
        <f t="shared" si="0"/>
        <v>9</v>
      </c>
      <c r="G23" s="31"/>
      <c r="H23" s="31"/>
      <c r="I23" s="30">
        <f t="shared" si="1"/>
        <v>9</v>
      </c>
      <c r="J23" s="30"/>
      <c r="K23" s="30">
        <f t="shared" si="2"/>
        <v>9</v>
      </c>
    </row>
    <row r="24" spans="1:11" s="3" customFormat="1" ht="21.75">
      <c r="A24" s="18" t="s">
        <v>18</v>
      </c>
      <c r="B24" s="32" t="s">
        <v>19</v>
      </c>
      <c r="C24" s="32" t="s">
        <v>6</v>
      </c>
      <c r="D24" s="23">
        <v>19977.2</v>
      </c>
      <c r="E24" s="30">
        <v>21154.434000000001</v>
      </c>
      <c r="F24" s="30">
        <f t="shared" si="0"/>
        <v>1177.2340000000004</v>
      </c>
      <c r="G24" s="30">
        <v>600</v>
      </c>
      <c r="H24" s="30"/>
      <c r="I24" s="30">
        <f t="shared" si="1"/>
        <v>577.23400000000038</v>
      </c>
      <c r="J24" s="30">
        <f>SUM(J25:J31)</f>
        <v>1454.9999999999998</v>
      </c>
      <c r="K24" s="30">
        <f t="shared" si="2"/>
        <v>2032.2340000000002</v>
      </c>
    </row>
    <row r="25" spans="1:11" s="3" customFormat="1" ht="22.5">
      <c r="A25" s="2" t="s">
        <v>24</v>
      </c>
      <c r="B25" s="33" t="s">
        <v>19</v>
      </c>
      <c r="C25" s="33" t="s">
        <v>25</v>
      </c>
      <c r="D25" s="25">
        <v>11688.5</v>
      </c>
      <c r="E25" s="31">
        <v>12932.902</v>
      </c>
      <c r="F25" s="30">
        <f t="shared" si="0"/>
        <v>1244.402</v>
      </c>
      <c r="G25" s="31">
        <v>600</v>
      </c>
      <c r="H25" s="31"/>
      <c r="I25" s="30">
        <f t="shared" si="1"/>
        <v>644.40200000000004</v>
      </c>
      <c r="J25" s="30">
        <v>1265.3</v>
      </c>
      <c r="K25" s="30">
        <f t="shared" si="2"/>
        <v>1909.702</v>
      </c>
    </row>
    <row r="26" spans="1:11" s="3" customFormat="1" ht="22.5">
      <c r="A26" s="2" t="s">
        <v>26</v>
      </c>
      <c r="B26" s="33" t="s">
        <v>19</v>
      </c>
      <c r="C26" s="33" t="s">
        <v>27</v>
      </c>
      <c r="D26" s="25">
        <v>1405</v>
      </c>
      <c r="E26" s="31">
        <v>1334.5820000000001</v>
      </c>
      <c r="F26" s="30">
        <f t="shared" si="0"/>
        <v>-70.417999999999893</v>
      </c>
      <c r="G26" s="31"/>
      <c r="H26" s="31"/>
      <c r="I26" s="30">
        <f t="shared" si="1"/>
        <v>-70.417999999999893</v>
      </c>
      <c r="J26" s="30"/>
      <c r="K26" s="30">
        <f t="shared" si="2"/>
        <v>-70.417999999999893</v>
      </c>
    </row>
    <row r="27" spans="1:11" s="3" customFormat="1" ht="33.75">
      <c r="A27" s="2" t="s">
        <v>28</v>
      </c>
      <c r="B27" s="33" t="s">
        <v>19</v>
      </c>
      <c r="C27" s="33" t="s">
        <v>29</v>
      </c>
      <c r="D27" s="25"/>
      <c r="E27" s="31"/>
      <c r="F27" s="30"/>
      <c r="G27" s="31"/>
      <c r="H27" s="31"/>
      <c r="I27" s="30"/>
      <c r="J27" s="30">
        <v>64.599999999999994</v>
      </c>
      <c r="K27" s="30">
        <f t="shared" si="2"/>
        <v>64.599999999999994</v>
      </c>
    </row>
    <row r="28" spans="1:11" s="3" customFormat="1" ht="14.25">
      <c r="A28" s="2" t="s">
        <v>30</v>
      </c>
      <c r="B28" s="33" t="s">
        <v>19</v>
      </c>
      <c r="C28" s="33" t="s">
        <v>31</v>
      </c>
      <c r="D28" s="25"/>
      <c r="E28" s="31">
        <v>0.65</v>
      </c>
      <c r="F28" s="30">
        <f t="shared" si="0"/>
        <v>0.65</v>
      </c>
      <c r="G28" s="31"/>
      <c r="H28" s="31"/>
      <c r="I28" s="30">
        <f t="shared" si="1"/>
        <v>0.65</v>
      </c>
      <c r="J28" s="30">
        <v>60</v>
      </c>
      <c r="K28" s="30">
        <f t="shared" si="2"/>
        <v>60.65</v>
      </c>
    </row>
    <row r="29" spans="1:11" s="3" customFormat="1" ht="36">
      <c r="A29" s="40" t="s">
        <v>32</v>
      </c>
      <c r="B29" s="33" t="s">
        <v>19</v>
      </c>
      <c r="C29" s="33" t="s">
        <v>33</v>
      </c>
      <c r="D29" s="25"/>
      <c r="E29" s="31"/>
      <c r="F29" s="30"/>
      <c r="G29" s="31"/>
      <c r="H29" s="31"/>
      <c r="I29" s="30"/>
      <c r="J29" s="30">
        <v>5.0999999999999996</v>
      </c>
      <c r="K29" s="30">
        <f t="shared" si="2"/>
        <v>5.0999999999999996</v>
      </c>
    </row>
    <row r="30" spans="1:11" s="3" customFormat="1" ht="14.25">
      <c r="A30" s="2" t="s">
        <v>34</v>
      </c>
      <c r="B30" s="33" t="s">
        <v>19</v>
      </c>
      <c r="C30" s="33" t="s">
        <v>35</v>
      </c>
      <c r="D30" s="25"/>
      <c r="E30" s="31">
        <v>1.6</v>
      </c>
      <c r="F30" s="30">
        <f t="shared" si="0"/>
        <v>1.6</v>
      </c>
      <c r="G30" s="31"/>
      <c r="H30" s="31"/>
      <c r="I30" s="30">
        <f t="shared" si="1"/>
        <v>1.6</v>
      </c>
      <c r="J30" s="30">
        <v>60</v>
      </c>
      <c r="K30" s="30">
        <f t="shared" si="2"/>
        <v>61.6</v>
      </c>
    </row>
    <row r="31" spans="1:11" s="3" customFormat="1" ht="14.25">
      <c r="A31" s="2" t="s">
        <v>36</v>
      </c>
      <c r="B31" s="33" t="s">
        <v>19</v>
      </c>
      <c r="C31" s="33" t="s">
        <v>37</v>
      </c>
      <c r="D31" s="25">
        <v>96.1</v>
      </c>
      <c r="E31" s="31">
        <v>97.1</v>
      </c>
      <c r="F31" s="30">
        <f t="shared" si="0"/>
        <v>1</v>
      </c>
      <c r="G31" s="31"/>
      <c r="H31" s="31"/>
      <c r="I31" s="30">
        <f t="shared" si="1"/>
        <v>1</v>
      </c>
      <c r="J31" s="30"/>
      <c r="K31" s="30">
        <f t="shared" si="2"/>
        <v>1</v>
      </c>
    </row>
    <row r="32" spans="1:11" s="3" customFormat="1" ht="14.25">
      <c r="A32" s="18" t="s">
        <v>38</v>
      </c>
      <c r="B32" s="32" t="s">
        <v>39</v>
      </c>
      <c r="C32" s="32" t="s">
        <v>6</v>
      </c>
      <c r="D32" s="23"/>
      <c r="E32" s="30">
        <v>0.11899999999999999</v>
      </c>
      <c r="F32" s="30">
        <f t="shared" si="0"/>
        <v>0.11899999999999999</v>
      </c>
      <c r="G32" s="30"/>
      <c r="H32" s="30"/>
      <c r="I32" s="30">
        <f t="shared" si="1"/>
        <v>0.11899999999999999</v>
      </c>
      <c r="J32" s="30"/>
      <c r="K32" s="30">
        <f t="shared" si="2"/>
        <v>0.11899999999999999</v>
      </c>
    </row>
    <row r="33" spans="1:11" s="3" customFormat="1" ht="14.25">
      <c r="A33" s="2" t="s">
        <v>36</v>
      </c>
      <c r="B33" s="33" t="s">
        <v>39</v>
      </c>
      <c r="C33" s="33" t="s">
        <v>37</v>
      </c>
      <c r="D33" s="25"/>
      <c r="E33" s="31">
        <v>0.11899999999999999</v>
      </c>
      <c r="F33" s="30">
        <f t="shared" si="0"/>
        <v>0.11899999999999999</v>
      </c>
      <c r="G33" s="31"/>
      <c r="H33" s="31"/>
      <c r="I33" s="30">
        <f t="shared" si="1"/>
        <v>0.11899999999999999</v>
      </c>
      <c r="J33" s="30"/>
      <c r="K33" s="30">
        <f t="shared" si="2"/>
        <v>0.11899999999999999</v>
      </c>
    </row>
    <row r="34" spans="1:11" s="3" customFormat="1" ht="14.25">
      <c r="A34" s="18" t="s">
        <v>51</v>
      </c>
      <c r="B34" s="32" t="s">
        <v>52</v>
      </c>
      <c r="C34" s="32" t="s">
        <v>6</v>
      </c>
      <c r="D34" s="23">
        <v>156447</v>
      </c>
      <c r="E34" s="30">
        <v>159252.23199999999</v>
      </c>
      <c r="F34" s="30">
        <f t="shared" si="0"/>
        <v>2805.2319999999891</v>
      </c>
      <c r="G34" s="30"/>
      <c r="H34" s="30">
        <v>750</v>
      </c>
      <c r="I34" s="30">
        <f t="shared" si="1"/>
        <v>2055.2319999999891</v>
      </c>
      <c r="J34" s="30">
        <v>969.9</v>
      </c>
      <c r="K34" s="30">
        <f t="shared" si="2"/>
        <v>3025.1319999999891</v>
      </c>
    </row>
    <row r="35" spans="1:11" s="3" customFormat="1" ht="14.25">
      <c r="A35" s="18" t="s">
        <v>56</v>
      </c>
      <c r="B35" s="32" t="s">
        <v>57</v>
      </c>
      <c r="C35" s="32" t="s">
        <v>6</v>
      </c>
      <c r="D35" s="23">
        <v>107013.5</v>
      </c>
      <c r="E35" s="30">
        <v>107195.60799999999</v>
      </c>
      <c r="F35" s="30">
        <f t="shared" si="0"/>
        <v>182.1079999999929</v>
      </c>
      <c r="G35" s="30"/>
      <c r="H35" s="30"/>
      <c r="I35" s="30">
        <f t="shared" si="1"/>
        <v>182.1079999999929</v>
      </c>
      <c r="J35" s="30"/>
      <c r="K35" s="30">
        <f t="shared" si="2"/>
        <v>182.1079999999929</v>
      </c>
    </row>
    <row r="36" spans="1:11" s="3" customFormat="1" ht="33.75">
      <c r="A36" s="2" t="s">
        <v>28</v>
      </c>
      <c r="B36" s="33" t="s">
        <v>57</v>
      </c>
      <c r="C36" s="33" t="s">
        <v>29</v>
      </c>
      <c r="D36" s="25">
        <v>31010.400000000001</v>
      </c>
      <c r="E36" s="31">
        <v>31192.508000000002</v>
      </c>
      <c r="F36" s="30">
        <f t="shared" si="0"/>
        <v>182.10800000000017</v>
      </c>
      <c r="G36" s="31"/>
      <c r="H36" s="31"/>
      <c r="I36" s="30">
        <f t="shared" si="1"/>
        <v>182.10800000000017</v>
      </c>
      <c r="J36" s="30"/>
      <c r="K36" s="30">
        <f t="shared" si="2"/>
        <v>182.10800000000017</v>
      </c>
    </row>
    <row r="37" spans="1:11" s="3" customFormat="1" ht="14.25">
      <c r="A37" s="18" t="s">
        <v>45</v>
      </c>
      <c r="B37" s="32" t="s">
        <v>58</v>
      </c>
      <c r="C37" s="32" t="s">
        <v>6</v>
      </c>
      <c r="D37" s="23">
        <v>10</v>
      </c>
      <c r="E37" s="30"/>
      <c r="F37" s="30">
        <f t="shared" si="0"/>
        <v>-10</v>
      </c>
      <c r="G37" s="30"/>
      <c r="H37" s="30"/>
      <c r="I37" s="30">
        <f t="shared" si="1"/>
        <v>-10</v>
      </c>
      <c r="J37" s="30"/>
      <c r="K37" s="30">
        <f t="shared" si="2"/>
        <v>-10</v>
      </c>
    </row>
    <row r="38" spans="1:11" s="3" customFormat="1" ht="22.5">
      <c r="A38" s="2" t="s">
        <v>24</v>
      </c>
      <c r="B38" s="33" t="s">
        <v>58</v>
      </c>
      <c r="C38" s="33" t="s">
        <v>25</v>
      </c>
      <c r="D38" s="25">
        <v>10</v>
      </c>
      <c r="E38" s="31"/>
      <c r="F38" s="30">
        <f t="shared" si="0"/>
        <v>-10</v>
      </c>
      <c r="G38" s="31"/>
      <c r="H38" s="31"/>
      <c r="I38" s="30">
        <f t="shared" si="1"/>
        <v>-10</v>
      </c>
      <c r="J38" s="30"/>
      <c r="K38" s="30">
        <f t="shared" si="2"/>
        <v>-10</v>
      </c>
    </row>
    <row r="39" spans="1:11" s="3" customFormat="1" ht="21.75">
      <c r="A39" s="18" t="s">
        <v>59</v>
      </c>
      <c r="B39" s="32" t="s">
        <v>60</v>
      </c>
      <c r="C39" s="32" t="s">
        <v>6</v>
      </c>
      <c r="D39" s="23"/>
      <c r="E39" s="30">
        <v>1239.3</v>
      </c>
      <c r="F39" s="30">
        <f t="shared" si="0"/>
        <v>1239.3</v>
      </c>
      <c r="G39" s="30"/>
      <c r="H39" s="30"/>
      <c r="I39" s="30">
        <f t="shared" si="1"/>
        <v>1239.3</v>
      </c>
      <c r="J39" s="30"/>
      <c r="K39" s="30">
        <f t="shared" si="2"/>
        <v>1239.3</v>
      </c>
    </row>
    <row r="40" spans="1:11" s="3" customFormat="1" ht="22.5">
      <c r="A40" s="2" t="s">
        <v>24</v>
      </c>
      <c r="B40" s="33" t="s">
        <v>60</v>
      </c>
      <c r="C40" s="33" t="s">
        <v>25</v>
      </c>
      <c r="D40" s="25"/>
      <c r="E40" s="31">
        <v>725.98810000000003</v>
      </c>
      <c r="F40" s="30">
        <f t="shared" si="0"/>
        <v>725.98810000000003</v>
      </c>
      <c r="G40" s="31"/>
      <c r="H40" s="31"/>
      <c r="I40" s="30">
        <f t="shared" si="1"/>
        <v>725.98810000000003</v>
      </c>
      <c r="J40" s="30"/>
      <c r="K40" s="30">
        <f t="shared" si="2"/>
        <v>725.98810000000003</v>
      </c>
    </row>
    <row r="41" spans="1:11" s="3" customFormat="1" ht="14.25">
      <c r="A41" s="2" t="s">
        <v>30</v>
      </c>
      <c r="B41" s="33" t="s">
        <v>60</v>
      </c>
      <c r="C41" s="33" t="s">
        <v>31</v>
      </c>
      <c r="D41" s="25"/>
      <c r="E41" s="31">
        <v>513.31190000000004</v>
      </c>
      <c r="F41" s="30">
        <f t="shared" si="0"/>
        <v>513.31190000000004</v>
      </c>
      <c r="G41" s="31"/>
      <c r="H41" s="31"/>
      <c r="I41" s="30">
        <f t="shared" si="1"/>
        <v>513.31190000000004</v>
      </c>
      <c r="J41" s="30"/>
      <c r="K41" s="30">
        <f t="shared" si="2"/>
        <v>513.31190000000004</v>
      </c>
    </row>
    <row r="42" spans="1:11" s="3" customFormat="1" ht="32.25">
      <c r="A42" s="18" t="s">
        <v>53</v>
      </c>
      <c r="B42" s="32" t="s">
        <v>54</v>
      </c>
      <c r="C42" s="32" t="s">
        <v>6</v>
      </c>
      <c r="D42" s="23">
        <v>34153.1</v>
      </c>
      <c r="E42" s="30">
        <v>34796.866000000002</v>
      </c>
      <c r="F42" s="30">
        <f t="shared" si="0"/>
        <v>643.76600000000326</v>
      </c>
      <c r="G42" s="30"/>
      <c r="H42" s="30"/>
      <c r="I42" s="30">
        <f t="shared" si="1"/>
        <v>643.76600000000326</v>
      </c>
      <c r="J42" s="30">
        <f>SUM(J43:J47)</f>
        <v>969.59999999999991</v>
      </c>
      <c r="K42" s="30">
        <f t="shared" si="2"/>
        <v>1613.3660000000032</v>
      </c>
    </row>
    <row r="43" spans="1:11" s="3" customFormat="1" ht="22.5">
      <c r="A43" s="2" t="s">
        <v>20</v>
      </c>
      <c r="B43" s="33" t="s">
        <v>54</v>
      </c>
      <c r="C43" s="33" t="s">
        <v>21</v>
      </c>
      <c r="D43" s="25">
        <v>15</v>
      </c>
      <c r="E43" s="31">
        <v>15.5</v>
      </c>
      <c r="F43" s="30">
        <f t="shared" si="0"/>
        <v>0.5</v>
      </c>
      <c r="G43" s="31"/>
      <c r="H43" s="31"/>
      <c r="I43" s="30">
        <f t="shared" si="1"/>
        <v>0.5</v>
      </c>
      <c r="J43" s="30"/>
      <c r="K43" s="30">
        <f t="shared" si="2"/>
        <v>0.5</v>
      </c>
    </row>
    <row r="44" spans="1:11" s="3" customFormat="1" ht="22.5">
      <c r="A44" s="2" t="s">
        <v>24</v>
      </c>
      <c r="B44" s="33" t="s">
        <v>54</v>
      </c>
      <c r="C44" s="33" t="s">
        <v>25</v>
      </c>
      <c r="D44" s="25">
        <v>20559.3</v>
      </c>
      <c r="E44" s="31">
        <v>20821.069</v>
      </c>
      <c r="F44" s="30">
        <f t="shared" si="0"/>
        <v>261.76900000000023</v>
      </c>
      <c r="G44" s="31"/>
      <c r="H44" s="31"/>
      <c r="I44" s="30">
        <f t="shared" si="1"/>
        <v>261.76900000000023</v>
      </c>
      <c r="J44" s="30">
        <v>660.8</v>
      </c>
      <c r="K44" s="30">
        <f t="shared" si="2"/>
        <v>922.56900000000019</v>
      </c>
    </row>
    <row r="45" spans="1:11" s="3" customFormat="1" ht="22.5">
      <c r="A45" s="2" t="s">
        <v>26</v>
      </c>
      <c r="B45" s="33" t="s">
        <v>54</v>
      </c>
      <c r="C45" s="33" t="s">
        <v>27</v>
      </c>
      <c r="D45" s="25">
        <v>4810</v>
      </c>
      <c r="E45" s="31">
        <v>4614.5</v>
      </c>
      <c r="F45" s="30">
        <f t="shared" si="0"/>
        <v>-195.5</v>
      </c>
      <c r="G45" s="31"/>
      <c r="H45" s="31"/>
      <c r="I45" s="30">
        <f t="shared" si="1"/>
        <v>-195.5</v>
      </c>
      <c r="J45" s="30"/>
      <c r="K45" s="30">
        <f t="shared" si="2"/>
        <v>-195.5</v>
      </c>
    </row>
    <row r="46" spans="1:11" s="3" customFormat="1" ht="33.75">
      <c r="A46" s="2" t="s">
        <v>28</v>
      </c>
      <c r="B46" s="33"/>
      <c r="C46" s="33" t="s">
        <v>29</v>
      </c>
      <c r="D46" s="25"/>
      <c r="E46" s="31"/>
      <c r="F46" s="30"/>
      <c r="G46" s="31"/>
      <c r="H46" s="31"/>
      <c r="I46" s="30"/>
      <c r="J46" s="30">
        <v>308.8</v>
      </c>
      <c r="K46" s="30">
        <f t="shared" si="2"/>
        <v>308.8</v>
      </c>
    </row>
    <row r="47" spans="1:11" s="3" customFormat="1" ht="14.25">
      <c r="A47" s="2" t="s">
        <v>30</v>
      </c>
      <c r="B47" s="33" t="s">
        <v>54</v>
      </c>
      <c r="C47" s="33" t="s">
        <v>31</v>
      </c>
      <c r="D47" s="25"/>
      <c r="E47" s="31">
        <v>576.99699999999996</v>
      </c>
      <c r="F47" s="30">
        <f t="shared" si="0"/>
        <v>576.99699999999996</v>
      </c>
      <c r="G47" s="31"/>
      <c r="H47" s="31"/>
      <c r="I47" s="30">
        <f t="shared" si="1"/>
        <v>576.99699999999996</v>
      </c>
      <c r="J47" s="30"/>
      <c r="K47" s="30">
        <f t="shared" si="2"/>
        <v>576.99699999999996</v>
      </c>
    </row>
    <row r="48" spans="1:11" s="3" customFormat="1" ht="14.25">
      <c r="A48" s="18" t="s">
        <v>61</v>
      </c>
      <c r="B48" s="32" t="s">
        <v>62</v>
      </c>
      <c r="C48" s="32" t="s">
        <v>6</v>
      </c>
      <c r="D48" s="23">
        <v>100</v>
      </c>
      <c r="E48" s="30">
        <v>100</v>
      </c>
      <c r="F48" s="30">
        <f t="shared" ref="F48:F67" si="3">SUM(E48-D48)</f>
        <v>0</v>
      </c>
      <c r="G48" s="30"/>
      <c r="H48" s="30"/>
      <c r="I48" s="30">
        <f t="shared" ref="I48:I67" si="4">SUM(F48-G48-H48)</f>
        <v>0</v>
      </c>
      <c r="J48" s="30"/>
      <c r="K48" s="30">
        <f t="shared" si="2"/>
        <v>0</v>
      </c>
    </row>
    <row r="49" spans="1:11" s="3" customFormat="1" ht="22.5">
      <c r="A49" s="2" t="s">
        <v>24</v>
      </c>
      <c r="B49" s="33" t="s">
        <v>62</v>
      </c>
      <c r="C49" s="33" t="s">
        <v>25</v>
      </c>
      <c r="D49" s="25">
        <v>36</v>
      </c>
      <c r="E49" s="31">
        <v>50.8</v>
      </c>
      <c r="F49" s="30">
        <f t="shared" si="3"/>
        <v>14.799999999999997</v>
      </c>
      <c r="G49" s="31"/>
      <c r="H49" s="31"/>
      <c r="I49" s="30">
        <f t="shared" si="4"/>
        <v>14.799999999999997</v>
      </c>
      <c r="J49" s="30"/>
      <c r="K49" s="30">
        <f t="shared" si="2"/>
        <v>14.799999999999997</v>
      </c>
    </row>
    <row r="50" spans="1:11" s="3" customFormat="1" ht="14.25">
      <c r="A50" s="2" t="s">
        <v>30</v>
      </c>
      <c r="B50" s="33" t="s">
        <v>62</v>
      </c>
      <c r="C50" s="33" t="s">
        <v>31</v>
      </c>
      <c r="D50" s="25">
        <v>64</v>
      </c>
      <c r="E50" s="31">
        <v>49.2</v>
      </c>
      <c r="F50" s="30">
        <f t="shared" si="3"/>
        <v>-14.799999999999997</v>
      </c>
      <c r="G50" s="31"/>
      <c r="H50" s="31"/>
      <c r="I50" s="30">
        <f t="shared" si="4"/>
        <v>-14.799999999999997</v>
      </c>
      <c r="J50" s="30"/>
      <c r="K50" s="30">
        <f t="shared" si="2"/>
        <v>-14.799999999999997</v>
      </c>
    </row>
    <row r="51" spans="1:11" s="3" customFormat="1" ht="14.25">
      <c r="A51" s="18" t="s">
        <v>38</v>
      </c>
      <c r="B51" s="32" t="s">
        <v>55</v>
      </c>
      <c r="C51" s="32" t="s">
        <v>6</v>
      </c>
      <c r="D51" s="23"/>
      <c r="E51" s="30">
        <v>5.8000000000000003E-2</v>
      </c>
      <c r="F51" s="30">
        <f t="shared" si="3"/>
        <v>5.8000000000000003E-2</v>
      </c>
      <c r="G51" s="30"/>
      <c r="H51" s="30"/>
      <c r="I51" s="30">
        <f t="shared" si="4"/>
        <v>5.8000000000000003E-2</v>
      </c>
      <c r="J51" s="30"/>
      <c r="K51" s="30">
        <f t="shared" si="2"/>
        <v>5.8000000000000003E-2</v>
      </c>
    </row>
    <row r="52" spans="1:11" s="3" customFormat="1" ht="14.25">
      <c r="A52" s="2" t="s">
        <v>36</v>
      </c>
      <c r="B52" s="33" t="s">
        <v>55</v>
      </c>
      <c r="C52" s="33" t="s">
        <v>37</v>
      </c>
      <c r="D52" s="25"/>
      <c r="E52" s="31">
        <v>5.8000000000000003E-2</v>
      </c>
      <c r="F52" s="30">
        <f t="shared" si="3"/>
        <v>5.8000000000000003E-2</v>
      </c>
      <c r="G52" s="31"/>
      <c r="H52" s="31"/>
      <c r="I52" s="30">
        <f t="shared" si="4"/>
        <v>5.8000000000000003E-2</v>
      </c>
      <c r="J52" s="30"/>
      <c r="K52" s="30">
        <f t="shared" si="2"/>
        <v>5.8000000000000003E-2</v>
      </c>
    </row>
    <row r="53" spans="1:11" s="3" customFormat="1" ht="14.25">
      <c r="A53" s="18" t="s">
        <v>63</v>
      </c>
      <c r="B53" s="32" t="s">
        <v>64</v>
      </c>
      <c r="C53" s="32" t="s">
        <v>6</v>
      </c>
      <c r="D53" s="23">
        <v>29193.7</v>
      </c>
      <c r="E53" s="30">
        <v>29283.7</v>
      </c>
      <c r="F53" s="30">
        <f t="shared" si="3"/>
        <v>90</v>
      </c>
      <c r="G53" s="30"/>
      <c r="H53" s="30"/>
      <c r="I53" s="30">
        <f t="shared" si="4"/>
        <v>90</v>
      </c>
      <c r="J53" s="30">
        <v>18.899999999999999</v>
      </c>
      <c r="K53" s="30">
        <f t="shared" si="2"/>
        <v>108.9</v>
      </c>
    </row>
    <row r="54" spans="1:11" s="3" customFormat="1" ht="14.25">
      <c r="A54" s="18" t="s">
        <v>65</v>
      </c>
      <c r="B54" s="32" t="s">
        <v>66</v>
      </c>
      <c r="C54" s="32" t="s">
        <v>6</v>
      </c>
      <c r="D54" s="23">
        <v>26862.9</v>
      </c>
      <c r="E54" s="30">
        <v>26952.9</v>
      </c>
      <c r="F54" s="30">
        <f t="shared" si="3"/>
        <v>90</v>
      </c>
      <c r="G54" s="30"/>
      <c r="H54" s="30"/>
      <c r="I54" s="30">
        <f t="shared" si="4"/>
        <v>90</v>
      </c>
      <c r="J54" s="30">
        <f>SUM(J55:J57)</f>
        <v>47.4</v>
      </c>
      <c r="K54" s="30">
        <f t="shared" si="2"/>
        <v>137.4</v>
      </c>
    </row>
    <row r="55" spans="1:11" s="3" customFormat="1" ht="22.5">
      <c r="A55" s="2" t="s">
        <v>24</v>
      </c>
      <c r="B55" s="33" t="s">
        <v>66</v>
      </c>
      <c r="C55" s="33" t="s">
        <v>25</v>
      </c>
      <c r="D55" s="25">
        <v>967.4</v>
      </c>
      <c r="E55" s="31">
        <v>847.4</v>
      </c>
      <c r="F55" s="30">
        <f t="shared" si="3"/>
        <v>-120</v>
      </c>
      <c r="G55" s="31"/>
      <c r="H55" s="31"/>
      <c r="I55" s="30">
        <f t="shared" si="4"/>
        <v>-120</v>
      </c>
      <c r="J55" s="30">
        <v>18.899999999999999</v>
      </c>
      <c r="K55" s="30">
        <f t="shared" si="2"/>
        <v>-101.1</v>
      </c>
    </row>
    <row r="56" spans="1:11" s="3" customFormat="1" ht="33.75">
      <c r="A56" s="2" t="s">
        <v>28</v>
      </c>
      <c r="B56" s="33" t="s">
        <v>66</v>
      </c>
      <c r="C56" s="33" t="s">
        <v>29</v>
      </c>
      <c r="D56" s="25">
        <v>18094.099999999999</v>
      </c>
      <c r="E56" s="31">
        <v>18214.099999999999</v>
      </c>
      <c r="F56" s="30">
        <f t="shared" si="3"/>
        <v>120</v>
      </c>
      <c r="G56" s="31"/>
      <c r="H56" s="31"/>
      <c r="I56" s="30">
        <f t="shared" si="4"/>
        <v>120</v>
      </c>
      <c r="J56" s="30">
        <v>28.5</v>
      </c>
      <c r="K56" s="30">
        <f t="shared" si="2"/>
        <v>148.5</v>
      </c>
    </row>
    <row r="57" spans="1:11" s="3" customFormat="1" ht="14.25">
      <c r="A57" s="2" t="s">
        <v>30</v>
      </c>
      <c r="B57" s="33" t="s">
        <v>66</v>
      </c>
      <c r="C57" s="33" t="s">
        <v>31</v>
      </c>
      <c r="D57" s="25"/>
      <c r="E57" s="31">
        <v>90</v>
      </c>
      <c r="F57" s="30">
        <f t="shared" si="3"/>
        <v>90</v>
      </c>
      <c r="G57" s="31"/>
      <c r="H57" s="31"/>
      <c r="I57" s="30">
        <f t="shared" si="4"/>
        <v>90</v>
      </c>
      <c r="J57" s="30"/>
      <c r="K57" s="30">
        <f t="shared" si="2"/>
        <v>90</v>
      </c>
    </row>
    <row r="58" spans="1:11" s="3" customFormat="1" ht="14.25">
      <c r="A58" s="18" t="s">
        <v>67</v>
      </c>
      <c r="B58" s="32" t="s">
        <v>68</v>
      </c>
      <c r="C58" s="32" t="s">
        <v>6</v>
      </c>
      <c r="D58" s="23">
        <v>1347.3</v>
      </c>
      <c r="E58" s="30">
        <v>4505.5969999999998</v>
      </c>
      <c r="F58" s="30">
        <f t="shared" si="3"/>
        <v>3158.2969999999996</v>
      </c>
      <c r="G58" s="30"/>
      <c r="H58" s="30">
        <v>800</v>
      </c>
      <c r="I58" s="30">
        <f t="shared" si="4"/>
        <v>2358.2969999999996</v>
      </c>
      <c r="J58" s="30"/>
      <c r="K58" s="30">
        <f t="shared" si="2"/>
        <v>2358.2969999999996</v>
      </c>
    </row>
    <row r="59" spans="1:11" s="3" customFormat="1" ht="32.25">
      <c r="A59" s="18" t="s">
        <v>70</v>
      </c>
      <c r="B59" s="32" t="s">
        <v>71</v>
      </c>
      <c r="C59" s="32" t="s">
        <v>6</v>
      </c>
      <c r="D59" s="23"/>
      <c r="E59" s="30">
        <v>2100.7570000000001</v>
      </c>
      <c r="F59" s="30">
        <f t="shared" si="3"/>
        <v>2100.7570000000001</v>
      </c>
      <c r="G59" s="30"/>
      <c r="H59" s="30"/>
      <c r="I59" s="30">
        <f t="shared" si="4"/>
        <v>2100.7570000000001</v>
      </c>
      <c r="J59" s="30"/>
      <c r="K59" s="30">
        <f t="shared" si="2"/>
        <v>2100.7570000000001</v>
      </c>
    </row>
    <row r="60" spans="1:11" s="3" customFormat="1" ht="22.5">
      <c r="A60" s="2" t="s">
        <v>24</v>
      </c>
      <c r="B60" s="33" t="s">
        <v>71</v>
      </c>
      <c r="C60" s="33" t="s">
        <v>25</v>
      </c>
      <c r="D60" s="25"/>
      <c r="E60" s="31">
        <v>1267.29</v>
      </c>
      <c r="F60" s="30">
        <f t="shared" si="3"/>
        <v>1267.29</v>
      </c>
      <c r="G60" s="31"/>
      <c r="H60" s="31"/>
      <c r="I60" s="30">
        <f t="shared" si="4"/>
        <v>1267.29</v>
      </c>
      <c r="J60" s="30"/>
      <c r="K60" s="30">
        <f t="shared" si="2"/>
        <v>1267.29</v>
      </c>
    </row>
    <row r="61" spans="1:11" s="3" customFormat="1" ht="14.25">
      <c r="A61" s="2" t="s">
        <v>30</v>
      </c>
      <c r="B61" s="33" t="s">
        <v>71</v>
      </c>
      <c r="C61" s="33" t="s">
        <v>31</v>
      </c>
      <c r="D61" s="25"/>
      <c r="E61" s="31">
        <v>833.46699999999998</v>
      </c>
      <c r="F61" s="30">
        <f t="shared" si="3"/>
        <v>833.46699999999998</v>
      </c>
      <c r="G61" s="31"/>
      <c r="H61" s="31"/>
      <c r="I61" s="30">
        <f t="shared" si="4"/>
        <v>833.46699999999998</v>
      </c>
      <c r="J61" s="30"/>
      <c r="K61" s="30">
        <f t="shared" si="2"/>
        <v>833.46699999999998</v>
      </c>
    </row>
    <row r="62" spans="1:11" s="3" customFormat="1" ht="14.25">
      <c r="A62" s="18" t="s">
        <v>38</v>
      </c>
      <c r="B62" s="32" t="s">
        <v>69</v>
      </c>
      <c r="C62" s="32" t="s">
        <v>6</v>
      </c>
      <c r="D62" s="23"/>
      <c r="E62" s="30">
        <v>257.54000000000002</v>
      </c>
      <c r="F62" s="30">
        <f t="shared" si="3"/>
        <v>257.54000000000002</v>
      </c>
      <c r="G62" s="30"/>
      <c r="H62" s="30"/>
      <c r="I62" s="30">
        <f t="shared" si="4"/>
        <v>257.54000000000002</v>
      </c>
      <c r="J62" s="30"/>
      <c r="K62" s="30">
        <f t="shared" si="2"/>
        <v>257.54000000000002</v>
      </c>
    </row>
    <row r="63" spans="1:11" s="3" customFormat="1" ht="22.5">
      <c r="A63" s="2" t="s">
        <v>24</v>
      </c>
      <c r="B63" s="33" t="s">
        <v>69</v>
      </c>
      <c r="C63" s="33" t="s">
        <v>25</v>
      </c>
      <c r="D63" s="25"/>
      <c r="E63" s="31">
        <v>257.54000000000002</v>
      </c>
      <c r="F63" s="30">
        <f t="shared" si="3"/>
        <v>257.54000000000002</v>
      </c>
      <c r="G63" s="31"/>
      <c r="H63" s="31"/>
      <c r="I63" s="30">
        <f t="shared" si="4"/>
        <v>257.54000000000002</v>
      </c>
      <c r="J63" s="30"/>
      <c r="K63" s="30">
        <f t="shared" si="2"/>
        <v>257.54000000000002</v>
      </c>
    </row>
    <row r="64" spans="1:11" s="3" customFormat="1" ht="21.75">
      <c r="A64" s="18" t="s">
        <v>72</v>
      </c>
      <c r="B64" s="32" t="s">
        <v>73</v>
      </c>
      <c r="C64" s="32" t="s">
        <v>6</v>
      </c>
      <c r="D64" s="23">
        <v>19555.2</v>
      </c>
      <c r="E64" s="30">
        <v>20404.2</v>
      </c>
      <c r="F64" s="30">
        <f t="shared" si="3"/>
        <v>849</v>
      </c>
      <c r="G64" s="30"/>
      <c r="H64" s="30">
        <v>810</v>
      </c>
      <c r="I64" s="30">
        <f t="shared" si="4"/>
        <v>39</v>
      </c>
      <c r="J64" s="30"/>
      <c r="K64" s="30">
        <f t="shared" si="2"/>
        <v>39</v>
      </c>
    </row>
    <row r="65" spans="1:11" s="3" customFormat="1" ht="21.75">
      <c r="A65" s="18" t="s">
        <v>77</v>
      </c>
      <c r="B65" s="32" t="s">
        <v>78</v>
      </c>
      <c r="C65" s="32" t="s">
        <v>6</v>
      </c>
      <c r="D65" s="23">
        <v>17078.8</v>
      </c>
      <c r="E65" s="30">
        <v>17927.8</v>
      </c>
      <c r="F65" s="30">
        <f t="shared" si="3"/>
        <v>849</v>
      </c>
      <c r="G65" s="30"/>
      <c r="H65" s="30">
        <v>810</v>
      </c>
      <c r="I65" s="30">
        <f t="shared" si="4"/>
        <v>39</v>
      </c>
      <c r="J65" s="30"/>
      <c r="K65" s="30">
        <f t="shared" si="2"/>
        <v>39</v>
      </c>
    </row>
    <row r="66" spans="1:11" s="3" customFormat="1" ht="22.5">
      <c r="A66" s="2" t="s">
        <v>24</v>
      </c>
      <c r="B66" s="33" t="s">
        <v>78</v>
      </c>
      <c r="C66" s="33" t="s">
        <v>25</v>
      </c>
      <c r="D66" s="25">
        <v>2245.6</v>
      </c>
      <c r="E66" s="31">
        <v>3094.6</v>
      </c>
      <c r="F66" s="30">
        <f t="shared" si="3"/>
        <v>849</v>
      </c>
      <c r="G66" s="31"/>
      <c r="H66" s="31">
        <v>810</v>
      </c>
      <c r="I66" s="30">
        <f t="shared" si="4"/>
        <v>39</v>
      </c>
      <c r="J66" s="30"/>
      <c r="K66" s="30">
        <f t="shared" si="2"/>
        <v>39</v>
      </c>
    </row>
    <row r="67" spans="1:11" s="3" customFormat="1" ht="21.75">
      <c r="A67" s="18" t="s">
        <v>79</v>
      </c>
      <c r="B67" s="32" t="s">
        <v>80</v>
      </c>
      <c r="C67" s="32" t="s">
        <v>6</v>
      </c>
      <c r="D67" s="23">
        <v>16310</v>
      </c>
      <c r="E67" s="30">
        <v>16310</v>
      </c>
      <c r="F67" s="30">
        <f t="shared" si="3"/>
        <v>0</v>
      </c>
      <c r="G67" s="30"/>
      <c r="H67" s="30"/>
      <c r="I67" s="30">
        <f t="shared" si="4"/>
        <v>0</v>
      </c>
      <c r="J67" s="30">
        <v>200</v>
      </c>
      <c r="K67" s="30">
        <f t="shared" si="2"/>
        <v>200</v>
      </c>
    </row>
    <row r="68" spans="1:11" s="3" customFormat="1" ht="21.75">
      <c r="A68" s="41" t="s">
        <v>185</v>
      </c>
      <c r="B68" s="32" t="s">
        <v>184</v>
      </c>
      <c r="C68" s="32"/>
      <c r="D68" s="23"/>
      <c r="E68" s="30"/>
      <c r="F68" s="30"/>
      <c r="G68" s="30"/>
      <c r="H68" s="30"/>
      <c r="I68" s="30"/>
      <c r="J68" s="30">
        <v>200</v>
      </c>
      <c r="K68" s="30">
        <f t="shared" si="2"/>
        <v>200</v>
      </c>
    </row>
    <row r="69" spans="1:11" s="3" customFormat="1" ht="14.25">
      <c r="A69" s="39" t="s">
        <v>182</v>
      </c>
      <c r="B69" s="32" t="s">
        <v>183</v>
      </c>
      <c r="C69" s="32"/>
      <c r="D69" s="23"/>
      <c r="E69" s="30"/>
      <c r="F69" s="30"/>
      <c r="G69" s="30"/>
      <c r="H69" s="30"/>
      <c r="I69" s="30"/>
      <c r="J69" s="30">
        <v>200</v>
      </c>
      <c r="K69" s="30">
        <f>SUM(I69:J69)</f>
        <v>200</v>
      </c>
    </row>
    <row r="70" spans="1:11" s="3" customFormat="1" ht="22.5">
      <c r="A70" s="2" t="s">
        <v>24</v>
      </c>
      <c r="B70" s="33" t="s">
        <v>183</v>
      </c>
      <c r="C70" s="33" t="s">
        <v>25</v>
      </c>
      <c r="D70" s="25"/>
      <c r="E70" s="31"/>
      <c r="F70" s="30"/>
      <c r="G70" s="31"/>
      <c r="H70" s="31"/>
      <c r="I70" s="30"/>
      <c r="J70" s="31">
        <v>200</v>
      </c>
      <c r="K70" s="31">
        <f>SUM(I70:J70)</f>
        <v>200</v>
      </c>
    </row>
    <row r="71" spans="1:11" s="3" customFormat="1" ht="32.25">
      <c r="A71" s="18" t="s">
        <v>81</v>
      </c>
      <c r="B71" s="32" t="s">
        <v>82</v>
      </c>
      <c r="C71" s="32" t="s">
        <v>6</v>
      </c>
      <c r="D71" s="23">
        <v>10</v>
      </c>
      <c r="E71" s="30">
        <v>10</v>
      </c>
      <c r="F71" s="30">
        <f t="shared" ref="F71:F95" si="5">SUM(E71-D71)</f>
        <v>0</v>
      </c>
      <c r="G71" s="30"/>
      <c r="H71" s="30"/>
      <c r="I71" s="30">
        <f t="shared" ref="I71:I95" si="6">SUM(F71-G71-H71)</f>
        <v>0</v>
      </c>
      <c r="J71" s="30"/>
      <c r="K71" s="30">
        <f t="shared" si="2"/>
        <v>0</v>
      </c>
    </row>
    <row r="72" spans="1:11" s="3" customFormat="1" ht="21.75">
      <c r="A72" s="18" t="s">
        <v>83</v>
      </c>
      <c r="B72" s="32" t="s">
        <v>84</v>
      </c>
      <c r="C72" s="32" t="s">
        <v>6</v>
      </c>
      <c r="D72" s="23">
        <v>50312.6</v>
      </c>
      <c r="E72" s="30">
        <v>51877.427000000003</v>
      </c>
      <c r="F72" s="30">
        <f t="shared" si="5"/>
        <v>1564.8270000000048</v>
      </c>
      <c r="G72" s="30">
        <v>100</v>
      </c>
      <c r="H72" s="30">
        <v>1373</v>
      </c>
      <c r="I72" s="30">
        <f t="shared" si="6"/>
        <v>91.827000000004773</v>
      </c>
      <c r="J72" s="30">
        <v>80</v>
      </c>
      <c r="K72" s="30">
        <f t="shared" si="2"/>
        <v>171.82700000000477</v>
      </c>
    </row>
    <row r="73" spans="1:11" s="3" customFormat="1" ht="21.75">
      <c r="A73" s="18" t="s">
        <v>85</v>
      </c>
      <c r="B73" s="32" t="s">
        <v>86</v>
      </c>
      <c r="C73" s="32" t="s">
        <v>6</v>
      </c>
      <c r="D73" s="23">
        <v>10906</v>
      </c>
      <c r="E73" s="30">
        <v>11004.448</v>
      </c>
      <c r="F73" s="30">
        <f t="shared" si="5"/>
        <v>98.44800000000032</v>
      </c>
      <c r="G73" s="30"/>
      <c r="H73" s="30"/>
      <c r="I73" s="30">
        <f t="shared" si="6"/>
        <v>98.44800000000032</v>
      </c>
      <c r="J73" s="30">
        <v>80</v>
      </c>
      <c r="K73" s="30">
        <f t="shared" si="2"/>
        <v>178.44800000000032</v>
      </c>
    </row>
    <row r="74" spans="1:11" s="3" customFormat="1" ht="32.25">
      <c r="A74" s="18" t="s">
        <v>40</v>
      </c>
      <c r="B74" s="32" t="s">
        <v>87</v>
      </c>
      <c r="C74" s="32" t="s">
        <v>6</v>
      </c>
      <c r="D74" s="23"/>
      <c r="E74" s="30">
        <v>6.6210000000000004</v>
      </c>
      <c r="F74" s="30">
        <f t="shared" si="5"/>
        <v>6.6210000000000004</v>
      </c>
      <c r="G74" s="30"/>
      <c r="H74" s="30"/>
      <c r="I74" s="30">
        <f t="shared" si="6"/>
        <v>6.6210000000000004</v>
      </c>
      <c r="J74" s="30"/>
      <c r="K74" s="30">
        <f t="shared" si="2"/>
        <v>6.6210000000000004</v>
      </c>
    </row>
    <row r="75" spans="1:11" s="3" customFormat="1" ht="33.75">
      <c r="A75" s="2" t="s">
        <v>28</v>
      </c>
      <c r="B75" s="33" t="s">
        <v>87</v>
      </c>
      <c r="C75" s="33" t="s">
        <v>29</v>
      </c>
      <c r="D75" s="25"/>
      <c r="E75" s="31">
        <v>6.6210000000000004</v>
      </c>
      <c r="F75" s="30">
        <f t="shared" si="5"/>
        <v>6.6210000000000004</v>
      </c>
      <c r="G75" s="31"/>
      <c r="H75" s="31"/>
      <c r="I75" s="30">
        <f t="shared" si="6"/>
        <v>6.6210000000000004</v>
      </c>
      <c r="J75" s="30"/>
      <c r="K75" s="30">
        <f t="shared" si="2"/>
        <v>6.6210000000000004</v>
      </c>
    </row>
    <row r="76" spans="1:11" s="3" customFormat="1" ht="32.25">
      <c r="A76" s="18" t="s">
        <v>88</v>
      </c>
      <c r="B76" s="32" t="s">
        <v>89</v>
      </c>
      <c r="C76" s="32" t="s">
        <v>6</v>
      </c>
      <c r="D76" s="23"/>
      <c r="E76" s="30">
        <v>78.875</v>
      </c>
      <c r="F76" s="30">
        <f t="shared" si="5"/>
        <v>78.875</v>
      </c>
      <c r="G76" s="30"/>
      <c r="H76" s="30"/>
      <c r="I76" s="30">
        <f t="shared" si="6"/>
        <v>78.875</v>
      </c>
      <c r="J76" s="30"/>
      <c r="K76" s="30">
        <f t="shared" si="2"/>
        <v>78.875</v>
      </c>
    </row>
    <row r="77" spans="1:11" s="3" customFormat="1" ht="14.25">
      <c r="A77" s="2" t="s">
        <v>30</v>
      </c>
      <c r="B77" s="33" t="s">
        <v>89</v>
      </c>
      <c r="C77" s="33" t="s">
        <v>31</v>
      </c>
      <c r="D77" s="25"/>
      <c r="E77" s="31">
        <v>78.875</v>
      </c>
      <c r="F77" s="30">
        <f t="shared" si="5"/>
        <v>78.875</v>
      </c>
      <c r="G77" s="31"/>
      <c r="H77" s="31"/>
      <c r="I77" s="30">
        <f t="shared" si="6"/>
        <v>78.875</v>
      </c>
      <c r="J77" s="30"/>
      <c r="K77" s="30">
        <f t="shared" si="2"/>
        <v>78.875</v>
      </c>
    </row>
    <row r="78" spans="1:11" s="3" customFormat="1" ht="32.25">
      <c r="A78" s="18" t="s">
        <v>88</v>
      </c>
      <c r="B78" s="32" t="s">
        <v>90</v>
      </c>
      <c r="C78" s="32" t="s">
        <v>6</v>
      </c>
      <c r="D78" s="23"/>
      <c r="E78" s="30">
        <v>12.952</v>
      </c>
      <c r="F78" s="30">
        <f t="shared" si="5"/>
        <v>12.952</v>
      </c>
      <c r="G78" s="30"/>
      <c r="H78" s="30"/>
      <c r="I78" s="30">
        <f t="shared" si="6"/>
        <v>12.952</v>
      </c>
      <c r="J78" s="30"/>
      <c r="K78" s="30">
        <f t="shared" si="2"/>
        <v>12.952</v>
      </c>
    </row>
    <row r="79" spans="1:11" s="3" customFormat="1" ht="14.25">
      <c r="A79" s="2" t="s">
        <v>30</v>
      </c>
      <c r="B79" s="33" t="s">
        <v>90</v>
      </c>
      <c r="C79" s="33" t="s">
        <v>31</v>
      </c>
      <c r="D79" s="25"/>
      <c r="E79" s="31">
        <v>12.952</v>
      </c>
      <c r="F79" s="30">
        <f t="shared" si="5"/>
        <v>12.952</v>
      </c>
      <c r="G79" s="31"/>
      <c r="H79" s="31"/>
      <c r="I79" s="30">
        <f t="shared" si="6"/>
        <v>12.952</v>
      </c>
      <c r="J79" s="30"/>
      <c r="K79" s="30">
        <f t="shared" si="2"/>
        <v>12.952</v>
      </c>
    </row>
    <row r="80" spans="1:11" s="3" customFormat="1" ht="21.75">
      <c r="A80" s="41" t="s">
        <v>191</v>
      </c>
      <c r="B80" s="32" t="s">
        <v>190</v>
      </c>
      <c r="C80" s="32"/>
      <c r="D80" s="23"/>
      <c r="E80" s="30"/>
      <c r="F80" s="30"/>
      <c r="G80" s="30"/>
      <c r="H80" s="30"/>
      <c r="I80" s="30"/>
      <c r="J80" s="30">
        <v>80</v>
      </c>
      <c r="K80" s="30">
        <f t="shared" si="2"/>
        <v>80</v>
      </c>
    </row>
    <row r="81" spans="1:11" s="3" customFormat="1" ht="14.25">
      <c r="A81" s="2" t="s">
        <v>30</v>
      </c>
      <c r="B81" s="33" t="s">
        <v>190</v>
      </c>
      <c r="C81" s="33" t="s">
        <v>31</v>
      </c>
      <c r="D81" s="25"/>
      <c r="E81" s="31"/>
      <c r="F81" s="30"/>
      <c r="G81" s="31"/>
      <c r="H81" s="31"/>
      <c r="I81" s="30"/>
      <c r="J81" s="30">
        <v>80</v>
      </c>
      <c r="K81" s="30">
        <f t="shared" si="2"/>
        <v>80</v>
      </c>
    </row>
    <row r="82" spans="1:11" s="3" customFormat="1" ht="21.75">
      <c r="A82" s="18" t="s">
        <v>91</v>
      </c>
      <c r="B82" s="32" t="s">
        <v>92</v>
      </c>
      <c r="C82" s="32" t="s">
        <v>6</v>
      </c>
      <c r="D82" s="23">
        <v>29441.599999999999</v>
      </c>
      <c r="E82" s="30">
        <v>30599.436160000001</v>
      </c>
      <c r="F82" s="30">
        <f t="shared" si="5"/>
        <v>1157.8361600000026</v>
      </c>
      <c r="G82" s="30">
        <v>50</v>
      </c>
      <c r="H82" s="30">
        <v>1217.9532899999999</v>
      </c>
      <c r="I82" s="30">
        <f t="shared" si="6"/>
        <v>-110.11712999999736</v>
      </c>
      <c r="J82" s="30"/>
      <c r="K82" s="30">
        <f t="shared" si="2"/>
        <v>-110.11712999999736</v>
      </c>
    </row>
    <row r="83" spans="1:11" s="3" customFormat="1" ht="32.25">
      <c r="A83" s="18" t="s">
        <v>40</v>
      </c>
      <c r="B83" s="32" t="s">
        <v>95</v>
      </c>
      <c r="C83" s="32" t="s">
        <v>6</v>
      </c>
      <c r="D83" s="23">
        <v>1097.5999999999999</v>
      </c>
      <c r="E83" s="30">
        <v>1090.979</v>
      </c>
      <c r="F83" s="30">
        <f t="shared" si="5"/>
        <v>-6.6209999999998672</v>
      </c>
      <c r="G83" s="30"/>
      <c r="H83" s="30"/>
      <c r="I83" s="30">
        <f t="shared" si="6"/>
        <v>-6.6209999999998672</v>
      </c>
      <c r="J83" s="30"/>
      <c r="K83" s="30">
        <f t="shared" si="2"/>
        <v>-6.6209999999998672</v>
      </c>
    </row>
    <row r="84" spans="1:11" s="3" customFormat="1" ht="33.75">
      <c r="A84" s="2" t="s">
        <v>28</v>
      </c>
      <c r="B84" s="33" t="s">
        <v>95</v>
      </c>
      <c r="C84" s="33" t="s">
        <v>29</v>
      </c>
      <c r="D84" s="25">
        <v>1097.5999999999999</v>
      </c>
      <c r="E84" s="31">
        <v>1090.979</v>
      </c>
      <c r="F84" s="30">
        <f t="shared" si="5"/>
        <v>-6.6209999999998672</v>
      </c>
      <c r="G84" s="31"/>
      <c r="H84" s="31"/>
      <c r="I84" s="30">
        <f t="shared" si="6"/>
        <v>-6.6209999999998672</v>
      </c>
      <c r="J84" s="30"/>
      <c r="K84" s="30">
        <f t="shared" si="2"/>
        <v>-6.6209999999998672</v>
      </c>
    </row>
    <row r="85" spans="1:11" s="3" customFormat="1" ht="14.25">
      <c r="A85" s="18" t="s">
        <v>93</v>
      </c>
      <c r="B85" s="32" t="s">
        <v>94</v>
      </c>
      <c r="C85" s="32" t="s">
        <v>6</v>
      </c>
      <c r="D85" s="23">
        <v>6107</v>
      </c>
      <c r="E85" s="30">
        <v>7171.4571599999999</v>
      </c>
      <c r="F85" s="30">
        <f t="shared" si="5"/>
        <v>1064.4571599999999</v>
      </c>
      <c r="G85" s="30"/>
      <c r="H85" s="30">
        <v>1167.9532899999999</v>
      </c>
      <c r="I85" s="30">
        <f t="shared" si="6"/>
        <v>-103.49612999999999</v>
      </c>
      <c r="J85" s="30"/>
      <c r="K85" s="30">
        <f t="shared" ref="K85:K152" si="7">SUM(I85:J85)</f>
        <v>-103.49612999999999</v>
      </c>
    </row>
    <row r="86" spans="1:11" s="3" customFormat="1" ht="33.75">
      <c r="A86" s="2" t="s">
        <v>28</v>
      </c>
      <c r="B86" s="33" t="s">
        <v>94</v>
      </c>
      <c r="C86" s="33" t="s">
        <v>29</v>
      </c>
      <c r="D86" s="25">
        <v>5657</v>
      </c>
      <c r="E86" s="31">
        <v>5553.5038699999996</v>
      </c>
      <c r="F86" s="30">
        <f t="shared" si="5"/>
        <v>-103.49613000000045</v>
      </c>
      <c r="G86" s="31"/>
      <c r="H86" s="31"/>
      <c r="I86" s="30">
        <f t="shared" si="6"/>
        <v>-103.49613000000045</v>
      </c>
      <c r="J86" s="30"/>
      <c r="K86" s="30">
        <f t="shared" si="7"/>
        <v>-103.49613000000045</v>
      </c>
    </row>
    <row r="87" spans="1:11" s="3" customFormat="1" ht="21.75">
      <c r="A87" s="18" t="s">
        <v>72</v>
      </c>
      <c r="B87" s="32" t="s">
        <v>97</v>
      </c>
      <c r="C87" s="32" t="s">
        <v>6</v>
      </c>
      <c r="D87" s="23">
        <v>5002</v>
      </c>
      <c r="E87" s="30">
        <v>5105.4961300000004</v>
      </c>
      <c r="F87" s="30">
        <f t="shared" si="5"/>
        <v>103.49613000000045</v>
      </c>
      <c r="G87" s="30"/>
      <c r="H87" s="30"/>
      <c r="I87" s="30">
        <f t="shared" si="6"/>
        <v>103.49613000000045</v>
      </c>
      <c r="J87" s="30"/>
      <c r="K87" s="30">
        <f t="shared" si="7"/>
        <v>103.49613000000045</v>
      </c>
    </row>
    <row r="88" spans="1:11" s="3" customFormat="1" ht="14.25">
      <c r="A88" s="18" t="s">
        <v>74</v>
      </c>
      <c r="B88" s="32" t="s">
        <v>98</v>
      </c>
      <c r="C88" s="32" t="s">
        <v>6</v>
      </c>
      <c r="D88" s="23">
        <v>592</v>
      </c>
      <c r="E88" s="30">
        <v>592</v>
      </c>
      <c r="F88" s="30">
        <f t="shared" si="5"/>
        <v>0</v>
      </c>
      <c r="G88" s="30"/>
      <c r="H88" s="30"/>
      <c r="I88" s="30">
        <f t="shared" si="6"/>
        <v>0</v>
      </c>
      <c r="J88" s="30"/>
      <c r="K88" s="30">
        <f t="shared" si="7"/>
        <v>0</v>
      </c>
    </row>
    <row r="89" spans="1:11" s="3" customFormat="1" ht="22.5">
      <c r="A89" s="2" t="s">
        <v>75</v>
      </c>
      <c r="B89" s="33" t="s">
        <v>98</v>
      </c>
      <c r="C89" s="33" t="s">
        <v>76</v>
      </c>
      <c r="D89" s="25">
        <v>590</v>
      </c>
      <c r="E89" s="31">
        <v>580.1</v>
      </c>
      <c r="F89" s="30">
        <f t="shared" si="5"/>
        <v>-9.8999999999999773</v>
      </c>
      <c r="G89" s="31"/>
      <c r="H89" s="31"/>
      <c r="I89" s="30">
        <f t="shared" si="6"/>
        <v>-9.8999999999999773</v>
      </c>
      <c r="J89" s="30"/>
      <c r="K89" s="30">
        <f t="shared" si="7"/>
        <v>-9.8999999999999773</v>
      </c>
    </row>
    <row r="90" spans="1:11" s="3" customFormat="1" ht="22.5">
      <c r="A90" s="2" t="s">
        <v>99</v>
      </c>
      <c r="B90" s="33" t="s">
        <v>98</v>
      </c>
      <c r="C90" s="33" t="s">
        <v>100</v>
      </c>
      <c r="D90" s="25"/>
      <c r="E90" s="31">
        <v>0.6</v>
      </c>
      <c r="F90" s="30">
        <f t="shared" si="5"/>
        <v>0.6</v>
      </c>
      <c r="G90" s="31"/>
      <c r="H90" s="31"/>
      <c r="I90" s="30">
        <f t="shared" si="6"/>
        <v>0.6</v>
      </c>
      <c r="J90" s="30"/>
      <c r="K90" s="30">
        <f t="shared" si="7"/>
        <v>0.6</v>
      </c>
    </row>
    <row r="91" spans="1:11" s="3" customFormat="1" ht="22.5">
      <c r="A91" s="2" t="s">
        <v>24</v>
      </c>
      <c r="B91" s="33" t="s">
        <v>98</v>
      </c>
      <c r="C91" s="33" t="s">
        <v>25</v>
      </c>
      <c r="D91" s="25">
        <v>2</v>
      </c>
      <c r="E91" s="31">
        <v>11.3</v>
      </c>
      <c r="F91" s="30">
        <f t="shared" si="5"/>
        <v>9.3000000000000007</v>
      </c>
      <c r="G91" s="31"/>
      <c r="H91" s="31"/>
      <c r="I91" s="30">
        <f t="shared" si="6"/>
        <v>9.3000000000000007</v>
      </c>
      <c r="J91" s="30"/>
      <c r="K91" s="30">
        <f t="shared" si="7"/>
        <v>9.3000000000000007</v>
      </c>
    </row>
    <row r="92" spans="1:11" s="3" customFormat="1" ht="21.75">
      <c r="A92" s="18" t="s">
        <v>77</v>
      </c>
      <c r="B92" s="32" t="s">
        <v>101</v>
      </c>
      <c r="C92" s="32" t="s">
        <v>6</v>
      </c>
      <c r="D92" s="23">
        <v>4410</v>
      </c>
      <c r="E92" s="30">
        <v>4513.4961300000004</v>
      </c>
      <c r="F92" s="30">
        <f t="shared" si="5"/>
        <v>103.49613000000045</v>
      </c>
      <c r="G92" s="30"/>
      <c r="H92" s="30"/>
      <c r="I92" s="30">
        <f t="shared" si="6"/>
        <v>103.49613000000045</v>
      </c>
      <c r="J92" s="30"/>
      <c r="K92" s="30">
        <f t="shared" si="7"/>
        <v>103.49613000000045</v>
      </c>
    </row>
    <row r="93" spans="1:11" s="3" customFormat="1" ht="22.5">
      <c r="A93" s="2" t="s">
        <v>49</v>
      </c>
      <c r="B93" s="33" t="s">
        <v>101</v>
      </c>
      <c r="C93" s="33" t="s">
        <v>50</v>
      </c>
      <c r="D93" s="25">
        <v>4192</v>
      </c>
      <c r="E93" s="31">
        <v>4295.4961300000004</v>
      </c>
      <c r="F93" s="30">
        <f t="shared" si="5"/>
        <v>103.49613000000045</v>
      </c>
      <c r="G93" s="31"/>
      <c r="H93" s="31"/>
      <c r="I93" s="30">
        <f t="shared" si="6"/>
        <v>103.49613000000045</v>
      </c>
      <c r="J93" s="30"/>
      <c r="K93" s="30">
        <f t="shared" si="7"/>
        <v>103.49613000000045</v>
      </c>
    </row>
    <row r="94" spans="1:11" s="3" customFormat="1" ht="21.75">
      <c r="A94" s="18" t="s">
        <v>102</v>
      </c>
      <c r="B94" s="32" t="s">
        <v>103</v>
      </c>
      <c r="C94" s="32" t="s">
        <v>6</v>
      </c>
      <c r="D94" s="23">
        <v>21374.799999999999</v>
      </c>
      <c r="E94" s="30">
        <v>24610.403999999999</v>
      </c>
      <c r="F94" s="30">
        <f t="shared" si="5"/>
        <v>3235.6039999999994</v>
      </c>
      <c r="G94" s="30"/>
      <c r="H94" s="30"/>
      <c r="I94" s="30">
        <f t="shared" si="6"/>
        <v>3235.6039999999994</v>
      </c>
      <c r="J94" s="30"/>
      <c r="K94" s="30">
        <f t="shared" si="7"/>
        <v>3235.6039999999994</v>
      </c>
    </row>
    <row r="95" spans="1:11" s="3" customFormat="1" ht="14.25">
      <c r="A95" s="18" t="s">
        <v>104</v>
      </c>
      <c r="B95" s="32" t="s">
        <v>105</v>
      </c>
      <c r="C95" s="32" t="s">
        <v>6</v>
      </c>
      <c r="D95" s="23">
        <v>13875.2</v>
      </c>
      <c r="E95" s="30">
        <v>13875.2</v>
      </c>
      <c r="F95" s="30">
        <f t="shared" si="5"/>
        <v>0</v>
      </c>
      <c r="G95" s="30"/>
      <c r="H95" s="30"/>
      <c r="I95" s="30">
        <f t="shared" si="6"/>
        <v>0</v>
      </c>
      <c r="J95" s="30"/>
      <c r="K95" s="30">
        <f t="shared" si="7"/>
        <v>0</v>
      </c>
    </row>
    <row r="96" spans="1:11" s="3" customFormat="1" ht="21.75">
      <c r="A96" s="18" t="s">
        <v>106</v>
      </c>
      <c r="B96" s="32" t="s">
        <v>107</v>
      </c>
      <c r="C96" s="32" t="s">
        <v>6</v>
      </c>
      <c r="D96" s="23">
        <v>4914.7</v>
      </c>
      <c r="E96" s="30">
        <v>4914.7</v>
      </c>
      <c r="F96" s="30">
        <f t="shared" ref="F96:F112" si="8">SUM(E96-D96)</f>
        <v>0</v>
      </c>
      <c r="G96" s="30"/>
      <c r="H96" s="30"/>
      <c r="I96" s="30">
        <f t="shared" ref="I96:I112" si="9">SUM(F96-G96-H96)</f>
        <v>0</v>
      </c>
      <c r="J96" s="30"/>
      <c r="K96" s="30">
        <f t="shared" si="7"/>
        <v>0</v>
      </c>
    </row>
    <row r="97" spans="1:11" s="3" customFormat="1" ht="22.5">
      <c r="A97" s="2" t="s">
        <v>24</v>
      </c>
      <c r="B97" s="33" t="s">
        <v>107</v>
      </c>
      <c r="C97" s="33" t="s">
        <v>25</v>
      </c>
      <c r="D97" s="25">
        <v>2271.9</v>
      </c>
      <c r="E97" s="31">
        <v>1490.1</v>
      </c>
      <c r="F97" s="30">
        <f t="shared" si="8"/>
        <v>-781.80000000000018</v>
      </c>
      <c r="G97" s="31"/>
      <c r="H97" s="31"/>
      <c r="I97" s="30">
        <f t="shared" si="9"/>
        <v>-781.80000000000018</v>
      </c>
      <c r="J97" s="30"/>
      <c r="K97" s="30">
        <f t="shared" si="7"/>
        <v>-781.80000000000018</v>
      </c>
    </row>
    <row r="98" spans="1:11" s="3" customFormat="1" ht="22.5">
      <c r="A98" s="2" t="s">
        <v>26</v>
      </c>
      <c r="B98" s="33" t="s">
        <v>107</v>
      </c>
      <c r="C98" s="33" t="s">
        <v>27</v>
      </c>
      <c r="D98" s="25">
        <v>2269.4</v>
      </c>
      <c r="E98" s="31">
        <v>2269.1999999999998</v>
      </c>
      <c r="F98" s="30">
        <f t="shared" si="8"/>
        <v>-0.20000000000027285</v>
      </c>
      <c r="G98" s="31"/>
      <c r="H98" s="31"/>
      <c r="I98" s="30">
        <f t="shared" si="9"/>
        <v>-0.20000000000027285</v>
      </c>
      <c r="J98" s="30"/>
      <c r="K98" s="30">
        <f t="shared" si="7"/>
        <v>-0.20000000000027285</v>
      </c>
    </row>
    <row r="99" spans="1:11" s="3" customFormat="1" ht="14.25">
      <c r="A99" s="2" t="s">
        <v>30</v>
      </c>
      <c r="B99" s="33" t="s">
        <v>107</v>
      </c>
      <c r="C99" s="33" t="s">
        <v>31</v>
      </c>
      <c r="D99" s="25"/>
      <c r="E99" s="31">
        <v>782</v>
      </c>
      <c r="F99" s="30">
        <f t="shared" si="8"/>
        <v>782</v>
      </c>
      <c r="G99" s="31"/>
      <c r="H99" s="31"/>
      <c r="I99" s="30">
        <f t="shared" si="9"/>
        <v>782</v>
      </c>
      <c r="J99" s="30"/>
      <c r="K99" s="30">
        <f t="shared" si="7"/>
        <v>782</v>
      </c>
    </row>
    <row r="100" spans="1:11" s="3" customFormat="1" ht="21.75">
      <c r="A100" s="18" t="s">
        <v>108</v>
      </c>
      <c r="B100" s="32" t="s">
        <v>109</v>
      </c>
      <c r="C100" s="32" t="s">
        <v>6</v>
      </c>
      <c r="D100" s="23">
        <v>62.1</v>
      </c>
      <c r="E100" s="30">
        <v>62.1</v>
      </c>
      <c r="F100" s="30">
        <f t="shared" si="8"/>
        <v>0</v>
      </c>
      <c r="G100" s="30"/>
      <c r="H100" s="30"/>
      <c r="I100" s="30">
        <f t="shared" si="9"/>
        <v>0</v>
      </c>
      <c r="J100" s="30"/>
      <c r="K100" s="30">
        <f t="shared" si="7"/>
        <v>0</v>
      </c>
    </row>
    <row r="101" spans="1:11" s="3" customFormat="1" ht="22.5">
      <c r="A101" s="2" t="s">
        <v>75</v>
      </c>
      <c r="B101" s="33" t="s">
        <v>109</v>
      </c>
      <c r="C101" s="33" t="s">
        <v>76</v>
      </c>
      <c r="D101" s="25">
        <v>59.4</v>
      </c>
      <c r="E101" s="31">
        <v>61.422339999999998</v>
      </c>
      <c r="F101" s="30">
        <f t="shared" si="8"/>
        <v>2.0223399999999998</v>
      </c>
      <c r="G101" s="31"/>
      <c r="H101" s="31"/>
      <c r="I101" s="30">
        <f t="shared" si="9"/>
        <v>2.0223399999999998</v>
      </c>
      <c r="J101" s="30"/>
      <c r="K101" s="30">
        <f t="shared" si="7"/>
        <v>2.0223399999999998</v>
      </c>
    </row>
    <row r="102" spans="1:11" s="3" customFormat="1" ht="22.5">
      <c r="A102" s="2" t="s">
        <v>24</v>
      </c>
      <c r="B102" s="33" t="s">
        <v>109</v>
      </c>
      <c r="C102" s="33" t="s">
        <v>25</v>
      </c>
      <c r="D102" s="25">
        <v>2.7</v>
      </c>
      <c r="E102" s="31">
        <v>0.67766000000000004</v>
      </c>
      <c r="F102" s="30">
        <f t="shared" si="8"/>
        <v>-2.0223400000000002</v>
      </c>
      <c r="G102" s="31"/>
      <c r="H102" s="31"/>
      <c r="I102" s="30">
        <f t="shared" si="9"/>
        <v>-2.0223400000000002</v>
      </c>
      <c r="J102" s="30"/>
      <c r="K102" s="30">
        <f t="shared" si="7"/>
        <v>-2.0223400000000002</v>
      </c>
    </row>
    <row r="103" spans="1:11" s="3" customFormat="1" ht="21.75">
      <c r="A103" s="18" t="s">
        <v>110</v>
      </c>
      <c r="B103" s="32" t="s">
        <v>111</v>
      </c>
      <c r="C103" s="32" t="s">
        <v>6</v>
      </c>
      <c r="D103" s="23">
        <v>4563.5</v>
      </c>
      <c r="E103" s="30">
        <v>7799.1040000000003</v>
      </c>
      <c r="F103" s="30">
        <f t="shared" si="8"/>
        <v>3235.6040000000003</v>
      </c>
      <c r="G103" s="30"/>
      <c r="H103" s="30"/>
      <c r="I103" s="30">
        <f t="shared" si="9"/>
        <v>3235.6040000000003</v>
      </c>
      <c r="J103" s="30"/>
      <c r="K103" s="30">
        <f t="shared" si="7"/>
        <v>3235.6040000000003</v>
      </c>
    </row>
    <row r="104" spans="1:11" s="3" customFormat="1" ht="14.25">
      <c r="A104" s="18" t="s">
        <v>114</v>
      </c>
      <c r="B104" s="32" t="s">
        <v>115</v>
      </c>
      <c r="C104" s="32" t="s">
        <v>6</v>
      </c>
      <c r="D104" s="23">
        <v>1331.1</v>
      </c>
      <c r="E104" s="30">
        <v>2178</v>
      </c>
      <c r="F104" s="30">
        <f t="shared" si="8"/>
        <v>846.90000000000009</v>
      </c>
      <c r="G104" s="30"/>
      <c r="H104" s="30"/>
      <c r="I104" s="30">
        <f t="shared" si="9"/>
        <v>846.90000000000009</v>
      </c>
      <c r="J104" s="30"/>
      <c r="K104" s="30">
        <f t="shared" si="7"/>
        <v>846.90000000000009</v>
      </c>
    </row>
    <row r="105" spans="1:11" s="3" customFormat="1" ht="22.5">
      <c r="A105" s="2" t="s">
        <v>116</v>
      </c>
      <c r="B105" s="33" t="s">
        <v>115</v>
      </c>
      <c r="C105" s="33" t="s">
        <v>117</v>
      </c>
      <c r="D105" s="25">
        <v>1331.1</v>
      </c>
      <c r="E105" s="31">
        <v>2178</v>
      </c>
      <c r="F105" s="30">
        <f t="shared" si="8"/>
        <v>846.90000000000009</v>
      </c>
      <c r="G105" s="31"/>
      <c r="H105" s="31"/>
      <c r="I105" s="30">
        <f t="shared" si="9"/>
        <v>846.90000000000009</v>
      </c>
      <c r="J105" s="30"/>
      <c r="K105" s="30">
        <f t="shared" si="7"/>
        <v>846.90000000000009</v>
      </c>
    </row>
    <row r="106" spans="1:11" s="3" customFormat="1" ht="14.25">
      <c r="A106" s="18" t="s">
        <v>118</v>
      </c>
      <c r="B106" s="32" t="s">
        <v>119</v>
      </c>
      <c r="C106" s="32" t="s">
        <v>6</v>
      </c>
      <c r="D106" s="23">
        <v>2379.1999999999998</v>
      </c>
      <c r="E106" s="30">
        <v>4767.9040000000005</v>
      </c>
      <c r="F106" s="30">
        <f t="shared" si="8"/>
        <v>2388.7040000000006</v>
      </c>
      <c r="G106" s="30"/>
      <c r="H106" s="30"/>
      <c r="I106" s="30">
        <f t="shared" si="9"/>
        <v>2388.7040000000006</v>
      </c>
      <c r="J106" s="30"/>
      <c r="K106" s="30">
        <f t="shared" si="7"/>
        <v>2388.7040000000006</v>
      </c>
    </row>
    <row r="107" spans="1:11" s="3" customFormat="1" ht="14.25">
      <c r="A107" s="2" t="s">
        <v>112</v>
      </c>
      <c r="B107" s="33" t="s">
        <v>119</v>
      </c>
      <c r="C107" s="33" t="s">
        <v>113</v>
      </c>
      <c r="D107" s="25">
        <v>2379.1999999999998</v>
      </c>
      <c r="E107" s="31">
        <v>4767.9040000000005</v>
      </c>
      <c r="F107" s="30">
        <f t="shared" si="8"/>
        <v>2388.7040000000006</v>
      </c>
      <c r="G107" s="31"/>
      <c r="H107" s="31"/>
      <c r="I107" s="30">
        <f t="shared" si="9"/>
        <v>2388.7040000000006</v>
      </c>
      <c r="J107" s="30"/>
      <c r="K107" s="30">
        <f t="shared" si="7"/>
        <v>2388.7040000000006</v>
      </c>
    </row>
    <row r="108" spans="1:11" s="3" customFormat="1" ht="14.25">
      <c r="A108" s="18" t="s">
        <v>120</v>
      </c>
      <c r="B108" s="32" t="s">
        <v>121</v>
      </c>
      <c r="C108" s="32" t="s">
        <v>6</v>
      </c>
      <c r="D108" s="23">
        <v>570.4</v>
      </c>
      <c r="E108" s="30">
        <v>570.4</v>
      </c>
      <c r="F108" s="30">
        <f t="shared" si="8"/>
        <v>0</v>
      </c>
      <c r="G108" s="30"/>
      <c r="H108" s="30"/>
      <c r="I108" s="30">
        <f t="shared" si="9"/>
        <v>0</v>
      </c>
      <c r="J108" s="30"/>
      <c r="K108" s="30">
        <f t="shared" si="7"/>
        <v>0</v>
      </c>
    </row>
    <row r="109" spans="1:11" s="3" customFormat="1" ht="21.75">
      <c r="A109" s="18" t="s">
        <v>122</v>
      </c>
      <c r="B109" s="32" t="s">
        <v>123</v>
      </c>
      <c r="C109" s="32" t="s">
        <v>6</v>
      </c>
      <c r="D109" s="23">
        <v>125</v>
      </c>
      <c r="E109" s="30">
        <v>125</v>
      </c>
      <c r="F109" s="30">
        <f t="shared" si="8"/>
        <v>0</v>
      </c>
      <c r="G109" s="30"/>
      <c r="H109" s="30"/>
      <c r="I109" s="30">
        <f t="shared" si="9"/>
        <v>0</v>
      </c>
      <c r="J109" s="30"/>
      <c r="K109" s="30">
        <f t="shared" si="7"/>
        <v>0</v>
      </c>
    </row>
    <row r="110" spans="1:11" s="3" customFormat="1" ht="21.75">
      <c r="A110" s="18" t="s">
        <v>124</v>
      </c>
      <c r="B110" s="32" t="s">
        <v>125</v>
      </c>
      <c r="C110" s="32" t="s">
        <v>6</v>
      </c>
      <c r="D110" s="23">
        <v>125</v>
      </c>
      <c r="E110" s="30">
        <v>125</v>
      </c>
      <c r="F110" s="30">
        <f t="shared" si="8"/>
        <v>0</v>
      </c>
      <c r="G110" s="30"/>
      <c r="H110" s="30"/>
      <c r="I110" s="30">
        <f t="shared" si="9"/>
        <v>0</v>
      </c>
      <c r="J110" s="30"/>
      <c r="K110" s="30">
        <f t="shared" si="7"/>
        <v>0</v>
      </c>
    </row>
    <row r="111" spans="1:11" s="3" customFormat="1" ht="22.5">
      <c r="A111" s="2" t="s">
        <v>22</v>
      </c>
      <c r="B111" s="33" t="s">
        <v>125</v>
      </c>
      <c r="C111" s="33" t="s">
        <v>23</v>
      </c>
      <c r="D111" s="25">
        <v>40</v>
      </c>
      <c r="E111" s="31">
        <v>45</v>
      </c>
      <c r="F111" s="30">
        <f t="shared" si="8"/>
        <v>5</v>
      </c>
      <c r="G111" s="31"/>
      <c r="H111" s="31"/>
      <c r="I111" s="30">
        <f t="shared" si="9"/>
        <v>5</v>
      </c>
      <c r="J111" s="30"/>
      <c r="K111" s="30">
        <f t="shared" si="7"/>
        <v>5</v>
      </c>
    </row>
    <row r="112" spans="1:11" s="3" customFormat="1" ht="22.5">
      <c r="A112" s="2" t="s">
        <v>24</v>
      </c>
      <c r="B112" s="33" t="s">
        <v>125</v>
      </c>
      <c r="C112" s="33" t="s">
        <v>25</v>
      </c>
      <c r="D112" s="25">
        <v>85</v>
      </c>
      <c r="E112" s="31">
        <v>80</v>
      </c>
      <c r="F112" s="30">
        <f t="shared" si="8"/>
        <v>-5</v>
      </c>
      <c r="G112" s="31"/>
      <c r="H112" s="31"/>
      <c r="I112" s="30">
        <f t="shared" si="9"/>
        <v>-5</v>
      </c>
      <c r="J112" s="30"/>
      <c r="K112" s="30">
        <f t="shared" si="7"/>
        <v>-5</v>
      </c>
    </row>
    <row r="113" spans="1:11" s="3" customFormat="1" ht="21.75">
      <c r="A113" s="18" t="s">
        <v>126</v>
      </c>
      <c r="B113" s="32" t="s">
        <v>127</v>
      </c>
      <c r="C113" s="32" t="s">
        <v>6</v>
      </c>
      <c r="D113" s="23">
        <v>10340.5</v>
      </c>
      <c r="E113" s="30">
        <v>24106.83382</v>
      </c>
      <c r="F113" s="30">
        <f t="shared" ref="F113:F140" si="10">SUM(E113-D113)</f>
        <v>13766.33382</v>
      </c>
      <c r="G113" s="30">
        <v>1823.00334</v>
      </c>
      <c r="H113" s="30">
        <v>1662.5804800000001</v>
      </c>
      <c r="I113" s="30">
        <f t="shared" ref="I113:I140" si="11">SUM(F113-G113-H113)</f>
        <v>10280.75</v>
      </c>
      <c r="J113" s="30"/>
      <c r="K113" s="30">
        <f t="shared" si="7"/>
        <v>10280.75</v>
      </c>
    </row>
    <row r="114" spans="1:11" s="3" customFormat="1" ht="21.75">
      <c r="A114" s="18" t="s">
        <v>128</v>
      </c>
      <c r="B114" s="32" t="s">
        <v>129</v>
      </c>
      <c r="C114" s="32" t="s">
        <v>6</v>
      </c>
      <c r="D114" s="23">
        <v>341</v>
      </c>
      <c r="E114" s="30">
        <v>3291</v>
      </c>
      <c r="F114" s="30">
        <f t="shared" si="10"/>
        <v>2950</v>
      </c>
      <c r="G114" s="30"/>
      <c r="H114" s="30">
        <v>1500</v>
      </c>
      <c r="I114" s="30">
        <f t="shared" si="11"/>
        <v>1450</v>
      </c>
      <c r="J114" s="30"/>
      <c r="K114" s="30">
        <f t="shared" si="7"/>
        <v>1450</v>
      </c>
    </row>
    <row r="115" spans="1:11" s="3" customFormat="1" ht="14.25">
      <c r="A115" s="18" t="s">
        <v>130</v>
      </c>
      <c r="B115" s="32" t="s">
        <v>131</v>
      </c>
      <c r="C115" s="32" t="s">
        <v>6</v>
      </c>
      <c r="D115" s="23"/>
      <c r="E115" s="30">
        <v>1800</v>
      </c>
      <c r="F115" s="30">
        <f t="shared" si="10"/>
        <v>1800</v>
      </c>
      <c r="G115" s="30"/>
      <c r="H115" s="30"/>
      <c r="I115" s="30">
        <f t="shared" si="11"/>
        <v>1800</v>
      </c>
      <c r="J115" s="30"/>
      <c r="K115" s="30">
        <f t="shared" si="7"/>
        <v>1800</v>
      </c>
    </row>
    <row r="116" spans="1:11" s="3" customFormat="1" ht="22.5">
      <c r="A116" s="2" t="s">
        <v>24</v>
      </c>
      <c r="B116" s="33" t="s">
        <v>131</v>
      </c>
      <c r="C116" s="33" t="s">
        <v>25</v>
      </c>
      <c r="D116" s="25"/>
      <c r="E116" s="31">
        <v>1800</v>
      </c>
      <c r="F116" s="30">
        <f t="shared" si="10"/>
        <v>1800</v>
      </c>
      <c r="G116" s="31"/>
      <c r="H116" s="31"/>
      <c r="I116" s="30">
        <f t="shared" si="11"/>
        <v>1800</v>
      </c>
      <c r="J116" s="30"/>
      <c r="K116" s="30">
        <f t="shared" si="7"/>
        <v>1800</v>
      </c>
    </row>
    <row r="117" spans="1:11" s="3" customFormat="1" ht="21.75">
      <c r="A117" s="18" t="s">
        <v>132</v>
      </c>
      <c r="B117" s="32" t="s">
        <v>133</v>
      </c>
      <c r="C117" s="32" t="s">
        <v>6</v>
      </c>
      <c r="D117" s="23">
        <v>340</v>
      </c>
      <c r="E117" s="30">
        <v>1490</v>
      </c>
      <c r="F117" s="30">
        <f t="shared" si="10"/>
        <v>1150</v>
      </c>
      <c r="G117" s="30"/>
      <c r="H117" s="30">
        <v>1500</v>
      </c>
      <c r="I117" s="30">
        <f t="shared" si="11"/>
        <v>-350</v>
      </c>
      <c r="J117" s="30"/>
      <c r="K117" s="30">
        <f t="shared" si="7"/>
        <v>-350</v>
      </c>
    </row>
    <row r="118" spans="1:11" s="3" customFormat="1" ht="22.5">
      <c r="A118" s="2" t="s">
        <v>134</v>
      </c>
      <c r="B118" s="33" t="s">
        <v>133</v>
      </c>
      <c r="C118" s="33" t="s">
        <v>135</v>
      </c>
      <c r="D118" s="25">
        <v>340</v>
      </c>
      <c r="E118" s="31">
        <v>1490</v>
      </c>
      <c r="F118" s="30">
        <f t="shared" si="10"/>
        <v>1150</v>
      </c>
      <c r="G118" s="31"/>
      <c r="H118" s="31">
        <v>1500</v>
      </c>
      <c r="I118" s="30">
        <f t="shared" si="11"/>
        <v>-350</v>
      </c>
      <c r="J118" s="30"/>
      <c r="K118" s="30">
        <f t="shared" si="7"/>
        <v>-350</v>
      </c>
    </row>
    <row r="119" spans="1:11" s="3" customFormat="1" ht="32.25">
      <c r="A119" s="18" t="s">
        <v>136</v>
      </c>
      <c r="B119" s="32" t="s">
        <v>137</v>
      </c>
      <c r="C119" s="32" t="s">
        <v>6</v>
      </c>
      <c r="D119" s="23">
        <v>9397</v>
      </c>
      <c r="E119" s="30">
        <v>14123.233819999999</v>
      </c>
      <c r="F119" s="30">
        <f t="shared" si="10"/>
        <v>4726.2338199999995</v>
      </c>
      <c r="G119" s="30">
        <v>1723.00334</v>
      </c>
      <c r="H119" s="30">
        <v>162.58047999999999</v>
      </c>
      <c r="I119" s="30">
        <f t="shared" si="11"/>
        <v>2840.6499999999992</v>
      </c>
      <c r="J119" s="30"/>
      <c r="K119" s="30">
        <f t="shared" si="7"/>
        <v>2840.6499999999992</v>
      </c>
    </row>
    <row r="120" spans="1:11" s="3" customFormat="1" ht="21.75">
      <c r="A120" s="18" t="s">
        <v>138</v>
      </c>
      <c r="B120" s="32" t="s">
        <v>139</v>
      </c>
      <c r="C120" s="32" t="s">
        <v>6</v>
      </c>
      <c r="D120" s="23"/>
      <c r="E120" s="30">
        <v>240.65</v>
      </c>
      <c r="F120" s="30">
        <f t="shared" si="10"/>
        <v>240.65</v>
      </c>
      <c r="G120" s="30"/>
      <c r="H120" s="30"/>
      <c r="I120" s="30">
        <f t="shared" si="11"/>
        <v>240.65</v>
      </c>
      <c r="J120" s="30"/>
      <c r="K120" s="30">
        <f t="shared" si="7"/>
        <v>240.65</v>
      </c>
    </row>
    <row r="121" spans="1:11" s="3" customFormat="1" ht="22.5">
      <c r="A121" s="2" t="s">
        <v>24</v>
      </c>
      <c r="B121" s="33" t="s">
        <v>139</v>
      </c>
      <c r="C121" s="33" t="s">
        <v>25</v>
      </c>
      <c r="D121" s="25"/>
      <c r="E121" s="31">
        <v>240.65</v>
      </c>
      <c r="F121" s="30">
        <f t="shared" si="10"/>
        <v>240.65</v>
      </c>
      <c r="G121" s="31"/>
      <c r="H121" s="31"/>
      <c r="I121" s="30">
        <f t="shared" si="11"/>
        <v>240.65</v>
      </c>
      <c r="J121" s="30"/>
      <c r="K121" s="30">
        <f t="shared" si="7"/>
        <v>240.65</v>
      </c>
    </row>
    <row r="122" spans="1:11" s="3" customFormat="1" ht="21.75">
      <c r="A122" s="18" t="s">
        <v>140</v>
      </c>
      <c r="B122" s="32" t="s">
        <v>141</v>
      </c>
      <c r="C122" s="32" t="s">
        <v>6</v>
      </c>
      <c r="D122" s="23"/>
      <c r="E122" s="30">
        <v>2600</v>
      </c>
      <c r="F122" s="30">
        <f t="shared" si="10"/>
        <v>2600</v>
      </c>
      <c r="G122" s="30"/>
      <c r="H122" s="30"/>
      <c r="I122" s="30">
        <f t="shared" si="11"/>
        <v>2600</v>
      </c>
      <c r="J122" s="30"/>
      <c r="K122" s="30">
        <f t="shared" si="7"/>
        <v>2600</v>
      </c>
    </row>
    <row r="123" spans="1:11" s="3" customFormat="1" ht="22.5">
      <c r="A123" s="2" t="s">
        <v>24</v>
      </c>
      <c r="B123" s="33" t="s">
        <v>141</v>
      </c>
      <c r="C123" s="33" t="s">
        <v>25</v>
      </c>
      <c r="D123" s="25"/>
      <c r="E123" s="31">
        <v>2600</v>
      </c>
      <c r="F123" s="30">
        <f t="shared" si="10"/>
        <v>2600</v>
      </c>
      <c r="G123" s="31"/>
      <c r="H123" s="31"/>
      <c r="I123" s="30">
        <f t="shared" si="11"/>
        <v>2600</v>
      </c>
      <c r="J123" s="30"/>
      <c r="K123" s="30">
        <f t="shared" si="7"/>
        <v>2600</v>
      </c>
    </row>
    <row r="124" spans="1:11" s="3" customFormat="1" ht="14.25">
      <c r="A124" s="18" t="s">
        <v>142</v>
      </c>
      <c r="B124" s="32" t="s">
        <v>143</v>
      </c>
      <c r="C124" s="32" t="s">
        <v>6</v>
      </c>
      <c r="D124" s="23"/>
      <c r="E124" s="30">
        <v>5990.1</v>
      </c>
      <c r="F124" s="30">
        <f t="shared" si="10"/>
        <v>5990.1</v>
      </c>
      <c r="G124" s="30"/>
      <c r="H124" s="30"/>
      <c r="I124" s="30">
        <f t="shared" si="11"/>
        <v>5990.1</v>
      </c>
      <c r="J124" s="30"/>
      <c r="K124" s="30">
        <f t="shared" si="7"/>
        <v>5990.1</v>
      </c>
    </row>
    <row r="125" spans="1:11" s="3" customFormat="1" ht="14.25">
      <c r="A125" s="18" t="s">
        <v>41</v>
      </c>
      <c r="B125" s="32" t="s">
        <v>144</v>
      </c>
      <c r="C125" s="32" t="s">
        <v>6</v>
      </c>
      <c r="D125" s="23"/>
      <c r="E125" s="30">
        <v>5990.1</v>
      </c>
      <c r="F125" s="30">
        <f t="shared" si="10"/>
        <v>5990.1</v>
      </c>
      <c r="G125" s="30"/>
      <c r="H125" s="30"/>
      <c r="I125" s="30">
        <f t="shared" si="11"/>
        <v>5990.1</v>
      </c>
      <c r="J125" s="30"/>
      <c r="K125" s="30">
        <f t="shared" si="7"/>
        <v>5990.1</v>
      </c>
    </row>
    <row r="126" spans="1:11" s="3" customFormat="1" ht="33.75">
      <c r="A126" s="2" t="s">
        <v>43</v>
      </c>
      <c r="B126" s="33" t="s">
        <v>144</v>
      </c>
      <c r="C126" s="33" t="s">
        <v>44</v>
      </c>
      <c r="D126" s="25"/>
      <c r="E126" s="31">
        <v>5990.1</v>
      </c>
      <c r="F126" s="30">
        <f t="shared" si="10"/>
        <v>5990.1</v>
      </c>
      <c r="G126" s="31"/>
      <c r="H126" s="31"/>
      <c r="I126" s="30">
        <f t="shared" si="11"/>
        <v>5990.1</v>
      </c>
      <c r="J126" s="30"/>
      <c r="K126" s="30">
        <f t="shared" si="7"/>
        <v>5990.1</v>
      </c>
    </row>
    <row r="127" spans="1:11" s="3" customFormat="1" ht="32.25">
      <c r="A127" s="18" t="s">
        <v>145</v>
      </c>
      <c r="B127" s="32" t="s">
        <v>146</v>
      </c>
      <c r="C127" s="32" t="s">
        <v>6</v>
      </c>
      <c r="D127" s="23">
        <v>300</v>
      </c>
      <c r="E127" s="30">
        <v>1500</v>
      </c>
      <c r="F127" s="30">
        <f t="shared" si="10"/>
        <v>1200</v>
      </c>
      <c r="G127" s="30"/>
      <c r="H127" s="30">
        <v>1200</v>
      </c>
      <c r="I127" s="30">
        <f t="shared" si="11"/>
        <v>0</v>
      </c>
      <c r="J127" s="30"/>
      <c r="K127" s="30">
        <f t="shared" si="7"/>
        <v>0</v>
      </c>
    </row>
    <row r="128" spans="1:11" s="3" customFormat="1" ht="21.75">
      <c r="A128" s="18" t="s">
        <v>147</v>
      </c>
      <c r="B128" s="32" t="s">
        <v>148</v>
      </c>
      <c r="C128" s="32" t="s">
        <v>6</v>
      </c>
      <c r="D128" s="23">
        <v>300</v>
      </c>
      <c r="E128" s="30">
        <v>1500</v>
      </c>
      <c r="F128" s="30">
        <f t="shared" si="10"/>
        <v>1200</v>
      </c>
      <c r="G128" s="30"/>
      <c r="H128" s="30">
        <v>1200</v>
      </c>
      <c r="I128" s="30">
        <f>SUM(I129:I131)</f>
        <v>0</v>
      </c>
      <c r="J128" s="30">
        <f>SUM(J129:J131)</f>
        <v>0</v>
      </c>
      <c r="K128" s="30">
        <f>SUM(K129:K131)</f>
        <v>0</v>
      </c>
    </row>
    <row r="129" spans="1:11" s="3" customFormat="1" ht="22.5">
      <c r="A129" s="2" t="s">
        <v>24</v>
      </c>
      <c r="B129" s="33" t="s">
        <v>148</v>
      </c>
      <c r="C129" s="33" t="s">
        <v>25</v>
      </c>
      <c r="D129" s="25">
        <v>300</v>
      </c>
      <c r="E129" s="31">
        <v>215</v>
      </c>
      <c r="F129" s="30">
        <f t="shared" si="10"/>
        <v>-85</v>
      </c>
      <c r="G129" s="31"/>
      <c r="H129" s="31">
        <v>215</v>
      </c>
      <c r="I129" s="30">
        <f t="shared" si="11"/>
        <v>-300</v>
      </c>
      <c r="J129" s="30">
        <v>-215</v>
      </c>
      <c r="K129" s="30">
        <f t="shared" si="7"/>
        <v>-515</v>
      </c>
    </row>
    <row r="130" spans="1:11" s="3" customFormat="1" ht="14.25">
      <c r="A130" s="2" t="s">
        <v>192</v>
      </c>
      <c r="B130" s="33" t="s">
        <v>148</v>
      </c>
      <c r="C130" s="33" t="s">
        <v>188</v>
      </c>
      <c r="D130" s="25"/>
      <c r="E130" s="31"/>
      <c r="F130" s="30"/>
      <c r="G130" s="31"/>
      <c r="H130" s="31"/>
      <c r="I130" s="30"/>
      <c r="J130" s="30">
        <v>215</v>
      </c>
      <c r="K130" s="30">
        <f t="shared" si="7"/>
        <v>215</v>
      </c>
    </row>
    <row r="131" spans="1:11" s="3" customFormat="1" ht="14.25">
      <c r="A131" s="2" t="s">
        <v>30</v>
      </c>
      <c r="B131" s="33" t="s">
        <v>148</v>
      </c>
      <c r="C131" s="33" t="s">
        <v>31</v>
      </c>
      <c r="D131" s="25"/>
      <c r="E131" s="31">
        <v>1285</v>
      </c>
      <c r="F131" s="30">
        <f t="shared" si="10"/>
        <v>1285</v>
      </c>
      <c r="G131" s="31"/>
      <c r="H131" s="31">
        <v>985</v>
      </c>
      <c r="I131" s="30">
        <f t="shared" si="11"/>
        <v>300</v>
      </c>
      <c r="J131" s="30"/>
      <c r="K131" s="30">
        <f t="shared" si="7"/>
        <v>300</v>
      </c>
    </row>
    <row r="132" spans="1:11" s="3" customFormat="1" ht="21.75">
      <c r="A132" s="18" t="s">
        <v>149</v>
      </c>
      <c r="B132" s="32" t="s">
        <v>150</v>
      </c>
      <c r="C132" s="32" t="s">
        <v>6</v>
      </c>
      <c r="D132" s="23">
        <v>27860.9</v>
      </c>
      <c r="E132" s="30">
        <v>28110.9</v>
      </c>
      <c r="F132" s="30">
        <f t="shared" si="10"/>
        <v>250</v>
      </c>
      <c r="G132" s="30">
        <v>-60</v>
      </c>
      <c r="H132" s="30">
        <v>310</v>
      </c>
      <c r="I132" s="30">
        <f t="shared" si="11"/>
        <v>0</v>
      </c>
      <c r="J132" s="30">
        <v>131.619</v>
      </c>
      <c r="K132" s="30">
        <f t="shared" si="7"/>
        <v>131.619</v>
      </c>
    </row>
    <row r="133" spans="1:11" s="3" customFormat="1" ht="21.75">
      <c r="A133" s="18" t="s">
        <v>151</v>
      </c>
      <c r="B133" s="32" t="s">
        <v>152</v>
      </c>
      <c r="C133" s="32" t="s">
        <v>6</v>
      </c>
      <c r="D133" s="23">
        <v>1122</v>
      </c>
      <c r="E133" s="30">
        <v>1122</v>
      </c>
      <c r="F133" s="30">
        <f t="shared" si="10"/>
        <v>0</v>
      </c>
      <c r="G133" s="30"/>
      <c r="H133" s="30"/>
      <c r="I133" s="30">
        <f t="shared" si="11"/>
        <v>0</v>
      </c>
      <c r="J133" s="30"/>
      <c r="K133" s="30">
        <f t="shared" si="7"/>
        <v>0</v>
      </c>
    </row>
    <row r="134" spans="1:11" s="3" customFormat="1" ht="14.25">
      <c r="A134" s="18" t="s">
        <v>153</v>
      </c>
      <c r="B134" s="32" t="s">
        <v>154</v>
      </c>
      <c r="C134" s="32" t="s">
        <v>6</v>
      </c>
      <c r="D134" s="23">
        <v>1122</v>
      </c>
      <c r="E134" s="30">
        <v>1122</v>
      </c>
      <c r="F134" s="30">
        <f t="shared" si="10"/>
        <v>0</v>
      </c>
      <c r="G134" s="30"/>
      <c r="H134" s="30"/>
      <c r="I134" s="30">
        <f t="shared" si="11"/>
        <v>0</v>
      </c>
      <c r="J134" s="30"/>
      <c r="K134" s="30">
        <f t="shared" si="7"/>
        <v>0</v>
      </c>
    </row>
    <row r="135" spans="1:11" s="3" customFormat="1" ht="22.5">
      <c r="A135" s="2" t="s">
        <v>22</v>
      </c>
      <c r="B135" s="33" t="s">
        <v>154</v>
      </c>
      <c r="C135" s="33" t="s">
        <v>23</v>
      </c>
      <c r="D135" s="25">
        <v>180.1</v>
      </c>
      <c r="E135" s="31">
        <v>148.1</v>
      </c>
      <c r="F135" s="30">
        <f t="shared" si="10"/>
        <v>-32</v>
      </c>
      <c r="G135" s="31"/>
      <c r="H135" s="31"/>
      <c r="I135" s="30">
        <f t="shared" si="11"/>
        <v>-32</v>
      </c>
      <c r="J135" s="30"/>
      <c r="K135" s="30">
        <f t="shared" si="7"/>
        <v>-32</v>
      </c>
    </row>
    <row r="136" spans="1:11" s="3" customFormat="1" ht="22.5">
      <c r="A136" s="2" t="s">
        <v>24</v>
      </c>
      <c r="B136" s="33" t="s">
        <v>154</v>
      </c>
      <c r="C136" s="33" t="s">
        <v>25</v>
      </c>
      <c r="D136" s="25">
        <v>53.1</v>
      </c>
      <c r="E136" s="31">
        <v>85.1</v>
      </c>
      <c r="F136" s="30">
        <f t="shared" si="10"/>
        <v>31.999999999999993</v>
      </c>
      <c r="G136" s="31"/>
      <c r="H136" s="31"/>
      <c r="I136" s="30">
        <f t="shared" si="11"/>
        <v>31.999999999999993</v>
      </c>
      <c r="J136" s="30"/>
      <c r="K136" s="30">
        <f t="shared" si="7"/>
        <v>31.999999999999993</v>
      </c>
    </row>
    <row r="137" spans="1:11" s="3" customFormat="1" ht="24">
      <c r="A137" s="39" t="s">
        <v>194</v>
      </c>
      <c r="B137" s="33" t="s">
        <v>186</v>
      </c>
      <c r="C137" s="33"/>
      <c r="D137" s="25"/>
      <c r="E137" s="31"/>
      <c r="F137" s="30"/>
      <c r="G137" s="31"/>
      <c r="H137" s="31"/>
      <c r="I137" s="30"/>
      <c r="J137" s="30">
        <v>61.619</v>
      </c>
      <c r="K137" s="30">
        <f t="shared" si="7"/>
        <v>61.619</v>
      </c>
    </row>
    <row r="138" spans="1:11" s="3" customFormat="1" ht="24">
      <c r="A138" s="39" t="s">
        <v>193</v>
      </c>
      <c r="B138" s="33" t="s">
        <v>187</v>
      </c>
      <c r="C138" s="33"/>
      <c r="D138" s="25"/>
      <c r="E138" s="31"/>
      <c r="F138" s="30"/>
      <c r="G138" s="31"/>
      <c r="H138" s="31"/>
      <c r="I138" s="30"/>
      <c r="J138" s="30">
        <v>61.619</v>
      </c>
      <c r="K138" s="30">
        <f t="shared" si="7"/>
        <v>61.619</v>
      </c>
    </row>
    <row r="139" spans="1:11" s="3" customFormat="1" ht="14.25">
      <c r="A139" s="40" t="s">
        <v>34</v>
      </c>
      <c r="B139" s="33" t="s">
        <v>187</v>
      </c>
      <c r="C139" s="33" t="s">
        <v>35</v>
      </c>
      <c r="D139" s="25"/>
      <c r="E139" s="31"/>
      <c r="F139" s="30"/>
      <c r="G139" s="31"/>
      <c r="H139" s="31"/>
      <c r="I139" s="30"/>
      <c r="J139" s="30">
        <v>61.619</v>
      </c>
      <c r="K139" s="30">
        <f t="shared" si="7"/>
        <v>61.619</v>
      </c>
    </row>
    <row r="140" spans="1:11" s="3" customFormat="1" ht="32.25">
      <c r="A140" s="18" t="s">
        <v>155</v>
      </c>
      <c r="B140" s="32" t="s">
        <v>156</v>
      </c>
      <c r="C140" s="32" t="s">
        <v>6</v>
      </c>
      <c r="D140" s="23">
        <v>23905.4</v>
      </c>
      <c r="E140" s="30">
        <v>24155.4</v>
      </c>
      <c r="F140" s="30">
        <f t="shared" si="10"/>
        <v>250</v>
      </c>
      <c r="G140" s="30">
        <v>-60</v>
      </c>
      <c r="H140" s="30">
        <v>310</v>
      </c>
      <c r="I140" s="30">
        <f t="shared" si="11"/>
        <v>0</v>
      </c>
      <c r="J140" s="30">
        <v>70</v>
      </c>
      <c r="K140" s="30">
        <f t="shared" si="7"/>
        <v>70</v>
      </c>
    </row>
    <row r="141" spans="1:11" s="3" customFormat="1" ht="14.25">
      <c r="A141" s="18" t="s">
        <v>74</v>
      </c>
      <c r="B141" s="32" t="s">
        <v>157</v>
      </c>
      <c r="C141" s="32" t="s">
        <v>6</v>
      </c>
      <c r="D141" s="23">
        <v>21176</v>
      </c>
      <c r="E141" s="30">
        <v>21426</v>
      </c>
      <c r="F141" s="30">
        <f t="shared" ref="F141:F159" si="12">SUM(E141-D141)</f>
        <v>250</v>
      </c>
      <c r="G141" s="30">
        <v>-60</v>
      </c>
      <c r="H141" s="30">
        <v>310</v>
      </c>
      <c r="I141" s="30">
        <f t="shared" ref="I141:I159" si="13">SUM(F141-G141-H141)</f>
        <v>0</v>
      </c>
      <c r="J141" s="30">
        <v>70</v>
      </c>
      <c r="K141" s="30">
        <f t="shared" si="7"/>
        <v>70</v>
      </c>
    </row>
    <row r="142" spans="1:11" s="3" customFormat="1" ht="22.5">
      <c r="A142" s="2" t="s">
        <v>22</v>
      </c>
      <c r="B142" s="33" t="s">
        <v>157</v>
      </c>
      <c r="C142" s="33" t="s">
        <v>23</v>
      </c>
      <c r="D142" s="25">
        <v>338</v>
      </c>
      <c r="E142" s="31">
        <v>422</v>
      </c>
      <c r="F142" s="30">
        <f t="shared" si="12"/>
        <v>84</v>
      </c>
      <c r="G142" s="31">
        <v>-60</v>
      </c>
      <c r="H142" s="31">
        <v>60</v>
      </c>
      <c r="I142" s="30">
        <f t="shared" si="13"/>
        <v>84</v>
      </c>
      <c r="J142" s="30"/>
      <c r="K142" s="30">
        <f t="shared" si="7"/>
        <v>84</v>
      </c>
    </row>
    <row r="143" spans="1:11" s="3" customFormat="1" ht="22.5">
      <c r="A143" s="2" t="s">
        <v>24</v>
      </c>
      <c r="B143" s="33" t="s">
        <v>157</v>
      </c>
      <c r="C143" s="33" t="s">
        <v>25</v>
      </c>
      <c r="D143" s="25">
        <v>2550</v>
      </c>
      <c r="E143" s="31">
        <v>2666</v>
      </c>
      <c r="F143" s="30">
        <f t="shared" si="12"/>
        <v>116</v>
      </c>
      <c r="G143" s="31"/>
      <c r="H143" s="31">
        <v>200</v>
      </c>
      <c r="I143" s="30">
        <f t="shared" si="13"/>
        <v>-84</v>
      </c>
      <c r="J143" s="30">
        <v>70</v>
      </c>
      <c r="K143" s="30">
        <f t="shared" si="7"/>
        <v>-14</v>
      </c>
    </row>
    <row r="144" spans="1:11" s="3" customFormat="1" ht="14.25">
      <c r="A144" s="18" t="s">
        <v>160</v>
      </c>
      <c r="B144" s="32" t="s">
        <v>161</v>
      </c>
      <c r="C144" s="32" t="s">
        <v>6</v>
      </c>
      <c r="D144" s="23">
        <v>9095.4</v>
      </c>
      <c r="E144" s="30">
        <v>12111.3</v>
      </c>
      <c r="F144" s="30">
        <f t="shared" si="12"/>
        <v>3015.8999999999996</v>
      </c>
      <c r="G144" s="30">
        <v>90</v>
      </c>
      <c r="H144" s="30">
        <v>665</v>
      </c>
      <c r="I144" s="30">
        <f t="shared" si="13"/>
        <v>2260.8999999999996</v>
      </c>
      <c r="J144" s="30">
        <v>34.4</v>
      </c>
      <c r="K144" s="30">
        <f t="shared" si="7"/>
        <v>2295.2999999999997</v>
      </c>
    </row>
    <row r="145" spans="1:11" s="3" customFormat="1" ht="21.75">
      <c r="A145" s="18" t="s">
        <v>164</v>
      </c>
      <c r="B145" s="32" t="s">
        <v>165</v>
      </c>
      <c r="C145" s="32" t="s">
        <v>6</v>
      </c>
      <c r="D145" s="23"/>
      <c r="E145" s="30">
        <v>20</v>
      </c>
      <c r="F145" s="30">
        <f t="shared" si="12"/>
        <v>20</v>
      </c>
      <c r="G145" s="30"/>
      <c r="H145" s="30"/>
      <c r="I145" s="30">
        <f t="shared" si="13"/>
        <v>20</v>
      </c>
      <c r="J145" s="30"/>
      <c r="K145" s="30">
        <f t="shared" si="7"/>
        <v>20</v>
      </c>
    </row>
    <row r="146" spans="1:11" s="3" customFormat="1" ht="22.5">
      <c r="A146" s="2" t="s">
        <v>26</v>
      </c>
      <c r="B146" s="33" t="s">
        <v>165</v>
      </c>
      <c r="C146" s="33" t="s">
        <v>27</v>
      </c>
      <c r="D146" s="25"/>
      <c r="E146" s="31">
        <v>20</v>
      </c>
      <c r="F146" s="30">
        <f t="shared" si="12"/>
        <v>20</v>
      </c>
      <c r="G146" s="31"/>
      <c r="H146" s="31"/>
      <c r="I146" s="30">
        <f t="shared" si="13"/>
        <v>20</v>
      </c>
      <c r="J146" s="30"/>
      <c r="K146" s="30">
        <f t="shared" si="7"/>
        <v>20</v>
      </c>
    </row>
    <row r="147" spans="1:11" s="3" customFormat="1" ht="53.25">
      <c r="A147" s="18" t="s">
        <v>166</v>
      </c>
      <c r="B147" s="32" t="s">
        <v>167</v>
      </c>
      <c r="C147" s="32" t="s">
        <v>6</v>
      </c>
      <c r="D147" s="23"/>
      <c r="E147" s="30">
        <v>1365.9</v>
      </c>
      <c r="F147" s="30">
        <f t="shared" si="12"/>
        <v>1365.9</v>
      </c>
      <c r="G147" s="30"/>
      <c r="H147" s="30"/>
      <c r="I147" s="30">
        <f t="shared" si="13"/>
        <v>1365.9</v>
      </c>
      <c r="J147" s="30"/>
      <c r="K147" s="30">
        <f t="shared" si="7"/>
        <v>1365.9</v>
      </c>
    </row>
    <row r="148" spans="1:11" s="3" customFormat="1" ht="22.5">
      <c r="A148" s="2" t="s">
        <v>24</v>
      </c>
      <c r="B148" s="33" t="s">
        <v>167</v>
      </c>
      <c r="C148" s="33" t="s">
        <v>25</v>
      </c>
      <c r="D148" s="25"/>
      <c r="E148" s="31">
        <v>1365.9</v>
      </c>
      <c r="F148" s="30">
        <f t="shared" si="12"/>
        <v>1365.9</v>
      </c>
      <c r="G148" s="31"/>
      <c r="H148" s="31"/>
      <c r="I148" s="30">
        <f t="shared" si="13"/>
        <v>1365.9</v>
      </c>
      <c r="J148" s="30"/>
      <c r="K148" s="30">
        <f t="shared" si="7"/>
        <v>1365.9</v>
      </c>
    </row>
    <row r="149" spans="1:11" s="3" customFormat="1" ht="21.75">
      <c r="A149" s="18" t="s">
        <v>168</v>
      </c>
      <c r="B149" s="32" t="s">
        <v>169</v>
      </c>
      <c r="C149" s="32" t="s">
        <v>6</v>
      </c>
      <c r="D149" s="23"/>
      <c r="E149" s="30">
        <v>875</v>
      </c>
      <c r="F149" s="30">
        <f t="shared" si="12"/>
        <v>875</v>
      </c>
      <c r="G149" s="30"/>
      <c r="H149" s="30"/>
      <c r="I149" s="30">
        <f t="shared" si="13"/>
        <v>875</v>
      </c>
      <c r="J149" s="30"/>
      <c r="K149" s="30">
        <f t="shared" si="7"/>
        <v>875</v>
      </c>
    </row>
    <row r="150" spans="1:11" s="3" customFormat="1" ht="22.5">
      <c r="A150" s="2" t="s">
        <v>158</v>
      </c>
      <c r="B150" s="33" t="s">
        <v>169</v>
      </c>
      <c r="C150" s="33" t="s">
        <v>159</v>
      </c>
      <c r="D150" s="25"/>
      <c r="E150" s="31">
        <v>875</v>
      </c>
      <c r="F150" s="30">
        <f t="shared" si="12"/>
        <v>875</v>
      </c>
      <c r="G150" s="31"/>
      <c r="H150" s="31"/>
      <c r="I150" s="30">
        <f t="shared" si="13"/>
        <v>875</v>
      </c>
      <c r="J150" s="30"/>
      <c r="K150" s="30">
        <f t="shared" si="7"/>
        <v>875</v>
      </c>
    </row>
    <row r="151" spans="1:11" s="3" customFormat="1" ht="32.25">
      <c r="A151" s="18" t="s">
        <v>170</v>
      </c>
      <c r="B151" s="32" t="s">
        <v>171</v>
      </c>
      <c r="C151" s="32" t="s">
        <v>6</v>
      </c>
      <c r="D151" s="23">
        <v>45</v>
      </c>
      <c r="E151" s="30">
        <v>45</v>
      </c>
      <c r="F151" s="30">
        <f t="shared" si="12"/>
        <v>0</v>
      </c>
      <c r="G151" s="30"/>
      <c r="H151" s="30"/>
      <c r="I151" s="30">
        <f t="shared" si="13"/>
        <v>0</v>
      </c>
      <c r="J151" s="30"/>
      <c r="K151" s="30">
        <f t="shared" si="7"/>
        <v>0</v>
      </c>
    </row>
    <row r="152" spans="1:11" s="3" customFormat="1" ht="22.5">
      <c r="A152" s="2" t="s">
        <v>22</v>
      </c>
      <c r="B152" s="33" t="s">
        <v>171</v>
      </c>
      <c r="C152" s="33" t="s">
        <v>23</v>
      </c>
      <c r="D152" s="25">
        <v>42</v>
      </c>
      <c r="E152" s="31">
        <v>5.4</v>
      </c>
      <c r="F152" s="30">
        <f t="shared" si="12"/>
        <v>-36.6</v>
      </c>
      <c r="G152" s="31"/>
      <c r="H152" s="31"/>
      <c r="I152" s="30">
        <f t="shared" si="13"/>
        <v>-36.6</v>
      </c>
      <c r="J152" s="30"/>
      <c r="K152" s="30">
        <f t="shared" si="7"/>
        <v>-36.6</v>
      </c>
    </row>
    <row r="153" spans="1:11" s="3" customFormat="1" ht="22.5">
      <c r="A153" s="2" t="s">
        <v>24</v>
      </c>
      <c r="B153" s="33" t="s">
        <v>171</v>
      </c>
      <c r="C153" s="33" t="s">
        <v>25</v>
      </c>
      <c r="D153" s="25">
        <v>3</v>
      </c>
      <c r="E153" s="31">
        <v>39.6</v>
      </c>
      <c r="F153" s="30">
        <f t="shared" si="12"/>
        <v>36.6</v>
      </c>
      <c r="G153" s="31"/>
      <c r="H153" s="31"/>
      <c r="I153" s="30">
        <f t="shared" si="13"/>
        <v>36.6</v>
      </c>
      <c r="J153" s="30"/>
      <c r="K153" s="30">
        <f t="shared" ref="K153:K164" si="14">SUM(I153:J153)</f>
        <v>36.6</v>
      </c>
    </row>
    <row r="154" spans="1:11" s="3" customFormat="1" ht="39.6" customHeight="1">
      <c r="A154" s="18" t="s">
        <v>197</v>
      </c>
      <c r="B154" s="32" t="s">
        <v>196</v>
      </c>
      <c r="C154" s="33"/>
      <c r="D154" s="25"/>
      <c r="E154" s="31"/>
      <c r="F154" s="30"/>
      <c r="G154" s="31"/>
      <c r="H154" s="31"/>
      <c r="I154" s="30"/>
      <c r="J154" s="30"/>
      <c r="K154" s="30">
        <f>SUM(K155:K156)</f>
        <v>0</v>
      </c>
    </row>
    <row r="155" spans="1:11" s="3" customFormat="1" ht="22.5">
      <c r="A155" s="2" t="s">
        <v>24</v>
      </c>
      <c r="B155" s="33" t="s">
        <v>196</v>
      </c>
      <c r="C155" s="33" t="s">
        <v>25</v>
      </c>
      <c r="D155" s="25"/>
      <c r="E155" s="31"/>
      <c r="F155" s="30"/>
      <c r="G155" s="31"/>
      <c r="H155" s="31"/>
      <c r="I155" s="30"/>
      <c r="J155" s="30"/>
      <c r="K155" s="31">
        <v>-696</v>
      </c>
    </row>
    <row r="156" spans="1:11" s="3" customFormat="1" ht="14.25">
      <c r="A156" s="40" t="s">
        <v>192</v>
      </c>
      <c r="B156" s="33" t="s">
        <v>196</v>
      </c>
      <c r="C156" s="33" t="s">
        <v>188</v>
      </c>
      <c r="D156" s="25"/>
      <c r="E156" s="31"/>
      <c r="F156" s="30"/>
      <c r="G156" s="31"/>
      <c r="H156" s="31"/>
      <c r="I156" s="30"/>
      <c r="J156" s="30"/>
      <c r="K156" s="31">
        <v>696</v>
      </c>
    </row>
    <row r="157" spans="1:11" s="3" customFormat="1" ht="14.25">
      <c r="A157" s="18" t="s">
        <v>74</v>
      </c>
      <c r="B157" s="32" t="s">
        <v>162</v>
      </c>
      <c r="C157" s="32" t="s">
        <v>6</v>
      </c>
      <c r="D157" s="23">
        <v>5300</v>
      </c>
      <c r="E157" s="30">
        <v>5360</v>
      </c>
      <c r="F157" s="30">
        <f t="shared" si="12"/>
        <v>60</v>
      </c>
      <c r="G157" s="30">
        <v>60</v>
      </c>
      <c r="H157" s="30">
        <v>40</v>
      </c>
      <c r="I157" s="30">
        <f t="shared" si="13"/>
        <v>-40</v>
      </c>
      <c r="J157" s="30">
        <v>20</v>
      </c>
      <c r="K157" s="30">
        <f t="shared" si="14"/>
        <v>-20</v>
      </c>
    </row>
    <row r="158" spans="1:11" s="3" customFormat="1" ht="22.5">
      <c r="A158" s="2" t="s">
        <v>22</v>
      </c>
      <c r="B158" s="33" t="s">
        <v>162</v>
      </c>
      <c r="C158" s="33" t="s">
        <v>23</v>
      </c>
      <c r="D158" s="25">
        <v>152</v>
      </c>
      <c r="E158" s="31">
        <v>210.97</v>
      </c>
      <c r="F158" s="30">
        <f t="shared" si="12"/>
        <v>58.97</v>
      </c>
      <c r="G158" s="31">
        <v>60</v>
      </c>
      <c r="H158" s="31"/>
      <c r="I158" s="30">
        <f t="shared" si="13"/>
        <v>-1.0300000000000011</v>
      </c>
      <c r="J158" s="30"/>
      <c r="K158" s="30">
        <f t="shared" si="14"/>
        <v>-1.0300000000000011</v>
      </c>
    </row>
    <row r="159" spans="1:11" s="3" customFormat="1" ht="22.5">
      <c r="A159" s="2" t="s">
        <v>24</v>
      </c>
      <c r="B159" s="33" t="s">
        <v>162</v>
      </c>
      <c r="C159" s="33" t="s">
        <v>25</v>
      </c>
      <c r="D159" s="25">
        <v>407</v>
      </c>
      <c r="E159" s="31">
        <v>408.03</v>
      </c>
      <c r="F159" s="30">
        <f t="shared" si="12"/>
        <v>1.0299999999999727</v>
      </c>
      <c r="G159" s="31"/>
      <c r="H159" s="31">
        <v>40</v>
      </c>
      <c r="I159" s="30">
        <f t="shared" si="13"/>
        <v>-38.970000000000027</v>
      </c>
      <c r="J159" s="30"/>
      <c r="K159" s="30">
        <f t="shared" si="14"/>
        <v>-38.970000000000027</v>
      </c>
    </row>
    <row r="160" spans="1:11" s="3" customFormat="1" ht="14.25">
      <c r="A160" s="40" t="s">
        <v>192</v>
      </c>
      <c r="B160" s="33" t="s">
        <v>162</v>
      </c>
      <c r="C160" s="33" t="s">
        <v>188</v>
      </c>
      <c r="D160" s="25"/>
      <c r="E160" s="31"/>
      <c r="F160" s="30"/>
      <c r="G160" s="31"/>
      <c r="H160" s="31"/>
      <c r="I160" s="30"/>
      <c r="J160" s="30">
        <v>20</v>
      </c>
      <c r="K160" s="30">
        <f t="shared" si="14"/>
        <v>20</v>
      </c>
    </row>
    <row r="161" spans="1:11" s="3" customFormat="1" ht="14.25">
      <c r="A161" s="18" t="s">
        <v>96</v>
      </c>
      <c r="B161" s="32" t="s">
        <v>163</v>
      </c>
      <c r="C161" s="32" t="s">
        <v>6</v>
      </c>
      <c r="D161" s="23">
        <v>215</v>
      </c>
      <c r="E161" s="30">
        <v>255</v>
      </c>
      <c r="F161" s="30">
        <f t="shared" ref="F161:F165" si="15">SUM(E161-D161)</f>
        <v>40</v>
      </c>
      <c r="G161" s="30"/>
      <c r="H161" s="30"/>
      <c r="I161" s="30">
        <f t="shared" ref="I161:I162" si="16">SUM(F161-G161-H161)</f>
        <v>40</v>
      </c>
      <c r="J161" s="30"/>
      <c r="K161" s="30">
        <f t="shared" si="14"/>
        <v>40</v>
      </c>
    </row>
    <row r="162" spans="1:11" s="3" customFormat="1" ht="22.5">
      <c r="A162" s="2" t="s">
        <v>24</v>
      </c>
      <c r="B162" s="33" t="s">
        <v>163</v>
      </c>
      <c r="C162" s="33" t="s">
        <v>25</v>
      </c>
      <c r="D162" s="25">
        <v>215</v>
      </c>
      <c r="E162" s="31">
        <v>255</v>
      </c>
      <c r="F162" s="30">
        <f t="shared" si="15"/>
        <v>40</v>
      </c>
      <c r="G162" s="31"/>
      <c r="H162" s="31"/>
      <c r="I162" s="30">
        <f t="shared" si="16"/>
        <v>40</v>
      </c>
      <c r="J162" s="30"/>
      <c r="K162" s="30">
        <f t="shared" si="14"/>
        <v>40</v>
      </c>
    </row>
    <row r="163" spans="1:11" s="3" customFormat="1" ht="21.75">
      <c r="A163" s="41" t="s">
        <v>193</v>
      </c>
      <c r="B163" s="32" t="s">
        <v>189</v>
      </c>
      <c r="C163" s="32"/>
      <c r="D163" s="23"/>
      <c r="E163" s="30"/>
      <c r="F163" s="30"/>
      <c r="G163" s="30"/>
      <c r="H163" s="30"/>
      <c r="I163" s="30"/>
      <c r="J163" s="30">
        <v>14.4</v>
      </c>
      <c r="K163" s="30">
        <f t="shared" si="14"/>
        <v>14.4</v>
      </c>
    </row>
    <row r="164" spans="1:11" s="3" customFormat="1" ht="22.5">
      <c r="A164" s="2" t="s">
        <v>24</v>
      </c>
      <c r="B164" s="33" t="s">
        <v>189</v>
      </c>
      <c r="C164" s="33" t="s">
        <v>25</v>
      </c>
      <c r="D164" s="25"/>
      <c r="E164" s="31"/>
      <c r="F164" s="30"/>
      <c r="G164" s="31"/>
      <c r="H164" s="31"/>
      <c r="I164" s="30"/>
      <c r="J164" s="30">
        <v>14.4</v>
      </c>
      <c r="K164" s="30">
        <f t="shared" si="14"/>
        <v>14.4</v>
      </c>
    </row>
    <row r="165" spans="1:11">
      <c r="A165" s="26" t="s">
        <v>10</v>
      </c>
      <c r="B165" s="26"/>
      <c r="C165" s="26"/>
      <c r="D165" s="24">
        <f t="shared" ref="D165:E165" si="17">D11</f>
        <v>460907</v>
      </c>
      <c r="E165" s="27">
        <f t="shared" si="17"/>
        <v>503509.54681999999</v>
      </c>
      <c r="F165" s="30">
        <f t="shared" si="15"/>
        <v>42602.546819999989</v>
      </c>
      <c r="G165" s="27">
        <v>2563.0033400000002</v>
      </c>
      <c r="H165" s="27">
        <v>8140.5804799999996</v>
      </c>
      <c r="I165" s="30">
        <f>SUM(I12+I67+I72+I94+I108+I113+I127+I132+I144)</f>
        <v>31898.963000000047</v>
      </c>
      <c r="J165" s="30">
        <f>SUM(J12+J67+J72+J94+J108+J113+J127+J132+J144)</f>
        <v>2918.0190000000002</v>
      </c>
      <c r="K165" s="30">
        <f>SUM(K12+K67+K72+K94+K108+K113+K127+K132+K144)</f>
        <v>34816.982000000047</v>
      </c>
    </row>
  </sheetData>
  <mergeCells count="5">
    <mergeCell ref="A6:I6"/>
    <mergeCell ref="A2:K2"/>
    <mergeCell ref="A3:K3"/>
    <mergeCell ref="A4:K4"/>
    <mergeCell ref="A5:K5"/>
  </mergeCells>
  <pageMargins left="0.70866141732283472" right="0.70866141732283472" top="0.55118110236220474" bottom="0.55118110236220474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UrKonMO</cp:lastModifiedBy>
  <cp:lastPrinted>2015-06-16T10:36:17Z</cp:lastPrinted>
  <dcterms:created xsi:type="dcterms:W3CDTF">2015-01-13T10:02:08Z</dcterms:created>
  <dcterms:modified xsi:type="dcterms:W3CDTF">2015-06-26T09:51:32Z</dcterms:modified>
</cp:coreProperties>
</file>