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72" windowWidth="15012" windowHeight="10068"/>
  </bookViews>
  <sheets>
    <sheet name="Лист1 (2)" sheetId="2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L51" i="2" l="1"/>
  <c r="L28" i="2"/>
  <c r="K13" i="2" l="1"/>
  <c r="K24" i="2"/>
  <c r="K38" i="2" l="1"/>
  <c r="K33" i="2"/>
  <c r="K51" i="2"/>
  <c r="I49" i="2" l="1"/>
  <c r="I47" i="2"/>
  <c r="I45" i="2"/>
  <c r="H45" i="2"/>
  <c r="I41" i="2"/>
  <c r="I38" i="2"/>
  <c r="I33" i="2"/>
  <c r="I28" i="2"/>
  <c r="I24" i="2"/>
  <c r="I21" i="2"/>
  <c r="H21" i="2"/>
  <c r="I19" i="2"/>
  <c r="H19" i="2"/>
  <c r="H49" i="2"/>
  <c r="H47" i="2"/>
  <c r="H41" i="2"/>
  <c r="H38" i="2"/>
  <c r="H33" i="2"/>
  <c r="H28" i="2"/>
  <c r="H24" i="2"/>
  <c r="I13" i="2"/>
  <c r="H13" i="2"/>
  <c r="H51" i="2" s="1"/>
  <c r="I51" i="2" l="1"/>
  <c r="G14" i="2"/>
  <c r="J14" i="2" s="1"/>
  <c r="G15" i="2"/>
  <c r="J15" i="2" s="1"/>
  <c r="L15" i="2" s="1"/>
  <c r="G16" i="2"/>
  <c r="J16" i="2" s="1"/>
  <c r="L16" i="2" s="1"/>
  <c r="G17" i="2"/>
  <c r="J17" i="2" s="1"/>
  <c r="L17" i="2" s="1"/>
  <c r="G18" i="2"/>
  <c r="J18" i="2" s="1"/>
  <c r="G19" i="2"/>
  <c r="J19" i="2" s="1"/>
  <c r="L19" i="2" s="1"/>
  <c r="G20" i="2"/>
  <c r="J20" i="2" s="1"/>
  <c r="L20" i="2" s="1"/>
  <c r="G21" i="2"/>
  <c r="J21" i="2" s="1"/>
  <c r="L21" i="2" s="1"/>
  <c r="G22" i="2"/>
  <c r="J22" i="2" s="1"/>
  <c r="L22" i="2" s="1"/>
  <c r="G23" i="2"/>
  <c r="J23" i="2" s="1"/>
  <c r="L23" i="2" s="1"/>
  <c r="G24" i="2"/>
  <c r="G25" i="2"/>
  <c r="J25" i="2" s="1"/>
  <c r="G26" i="2"/>
  <c r="J26" i="2" s="1"/>
  <c r="L26" i="2" s="1"/>
  <c r="G27" i="2"/>
  <c r="J27" i="2" s="1"/>
  <c r="L27" i="2" s="1"/>
  <c r="G28" i="2"/>
  <c r="J28" i="2" s="1"/>
  <c r="G29" i="2"/>
  <c r="J29" i="2" s="1"/>
  <c r="L29" i="2" s="1"/>
  <c r="G30" i="2"/>
  <c r="J30" i="2" s="1"/>
  <c r="L30" i="2" s="1"/>
  <c r="G31" i="2"/>
  <c r="J31" i="2" s="1"/>
  <c r="G32" i="2"/>
  <c r="J32" i="2" s="1"/>
  <c r="L32" i="2" s="1"/>
  <c r="G33" i="2"/>
  <c r="G34" i="2"/>
  <c r="J34" i="2" s="1"/>
  <c r="G35" i="2"/>
  <c r="J35" i="2" s="1"/>
  <c r="L35" i="2" s="1"/>
  <c r="G36" i="2"/>
  <c r="J36" i="2" s="1"/>
  <c r="L36" i="2" s="1"/>
  <c r="G37" i="2"/>
  <c r="J37" i="2" s="1"/>
  <c r="L37" i="2" s="1"/>
  <c r="G38" i="2"/>
  <c r="G39" i="2"/>
  <c r="J39" i="2" s="1"/>
  <c r="G40" i="2"/>
  <c r="J40" i="2" s="1"/>
  <c r="L40" i="2" s="1"/>
  <c r="G41" i="2"/>
  <c r="J41" i="2" s="1"/>
  <c r="L41" i="2" s="1"/>
  <c r="G42" i="2"/>
  <c r="J42" i="2" s="1"/>
  <c r="L42" i="2" s="1"/>
  <c r="G43" i="2"/>
  <c r="J43" i="2" s="1"/>
  <c r="L43" i="2" s="1"/>
  <c r="G44" i="2"/>
  <c r="J44" i="2" s="1"/>
  <c r="L44" i="2" s="1"/>
  <c r="G45" i="2"/>
  <c r="J45" i="2" s="1"/>
  <c r="L45" i="2" s="1"/>
  <c r="G46" i="2"/>
  <c r="J46" i="2" s="1"/>
  <c r="L46" i="2" s="1"/>
  <c r="G47" i="2"/>
  <c r="J47" i="2" s="1"/>
  <c r="L47" i="2" s="1"/>
  <c r="G48" i="2"/>
  <c r="J48" i="2" s="1"/>
  <c r="L48" i="2" s="1"/>
  <c r="G49" i="2"/>
  <c r="J49" i="2" s="1"/>
  <c r="L49" i="2" s="1"/>
  <c r="G50" i="2"/>
  <c r="J50" i="2" s="1"/>
  <c r="L50" i="2" s="1"/>
  <c r="G13" i="2"/>
  <c r="F51" i="2"/>
  <c r="E51" i="2"/>
  <c r="F9" i="2"/>
  <c r="E9" i="2"/>
  <c r="D5" i="2"/>
  <c r="D4" i="2"/>
  <c r="G51" i="2" l="1"/>
  <c r="J33" i="2"/>
  <c r="J13" i="2"/>
  <c r="L14" i="2"/>
  <c r="L13" i="2" s="1"/>
  <c r="J38" i="2"/>
  <c r="L39" i="2"/>
  <c r="L38" i="2" s="1"/>
  <c r="L33" i="2"/>
  <c r="J24" i="2"/>
  <c r="J51" i="2" s="1"/>
  <c r="L25" i="2"/>
  <c r="L24" i="2" s="1"/>
</calcChain>
</file>

<file path=xl/sharedStrings.xml><?xml version="1.0" encoding="utf-8"?>
<sst xmlns="http://schemas.openxmlformats.org/spreadsheetml/2006/main" count="183" uniqueCount="117">
  <si>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</si>
  <si>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</si>
  <si>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</si>
  <si>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</si>
  <si>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</si>
  <si>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</si>
  <si>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</si>
  <si>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</si>
  <si>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</si>
  <si>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</si>
  <si>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</si>
  <si>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</t>
  </si>
  <si>
    <t>к Решению Совета депутатов</t>
  </si>
  <si>
    <t>Приложение № 1</t>
  </si>
  <si>
    <t>01.01.2015</t>
  </si>
  <si>
    <t>Вариант=Вавожский 2015;
Табл=Уточненные росписи бюджета МО 2015;
МО=1300700;
КОСГУ=000;
УБ=1121;
Дата=20150101;
ВР=000;
ЦС=0000;
Ведомства=000;
Узлы=07;
Муниципальные программы=000;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</si>
  <si>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</si>
  <si>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</si>
  <si>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</si>
  <si>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</si>
  <si>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</si>
  <si>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</si>
  <si>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</si>
  <si>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</si>
  <si>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</si>
  <si>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</si>
  <si>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</si>
  <si>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</si>
  <si>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</si>
  <si>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</si>
  <si>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</si>
  <si>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</si>
  <si>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</si>
  <si>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</si>
  <si>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</si>
  <si>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</si>
  <si>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</si>
  <si>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</si>
  <si>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</si>
  <si>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</si>
  <si>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</si>
  <si>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</si>
  <si>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</si>
  <si>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09</t>
  </si>
  <si>
    <t>Обеспечение пожарной безопасности</t>
  </si>
  <si>
    <t>0310</t>
  </si>
  <si>
    <t>10</t>
  </si>
  <si>
    <t>Национальная экономика</t>
  </si>
  <si>
    <t>0400</t>
  </si>
  <si>
    <t>Сельское хозяйство и рыболовство</t>
  </si>
  <si>
    <t>0405</t>
  </si>
  <si>
    <t>05</t>
  </si>
  <si>
    <t>Дорожное хозяйство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</si>
  <si>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</si>
  <si>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</si>
  <si>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</si>
  <si>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</si>
  <si>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</si>
  <si>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</si>
  <si>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</si>
  <si>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</si>
  <si>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</si>
  <si>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</si>
  <si>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</si>
  <si>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</si>
  <si>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</si>
  <si>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</si>
  <si>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</si>
  <si>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</si>
  <si>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</si>
  <si>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</si>
  <si>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</si>
  <si>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</si>
  <si>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</si>
  <si>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Молодёжная политика и оздоровление детей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</si>
  <si>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</si>
  <si>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</si>
  <si>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</si>
  <si>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</si>
  <si>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</si>
  <si>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08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</si>
  <si>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</si>
  <si>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</si>
  <si>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</si>
  <si>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</si>
  <si>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</si>
  <si>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</si>
  <si>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</si>
  <si>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</si>
  <si>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</si>
  <si>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</si>
  <si>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</si>
  <si>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</si>
  <si>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</si>
  <si>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</si>
  <si>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11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</si>
  <si>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</si>
  <si>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</si>
  <si>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</si>
  <si>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</si>
  <si>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</si>
  <si>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</si>
  <si>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</si>
  <si>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</si>
  <si>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</si>
  <si>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</si>
  <si>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</si>
  <si>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Вавожский район*01.06.2015</t>
  </si>
  <si>
    <t>Вариант=Вавожский 2015;
Табл=Уточненные росписи бюджета МО 2015;
МО=1300700;
КОСГУ=000;
УБ=1121;
Дата=20150601;
ВР=000;
ЦС=0000;
Ведомства=000;
Узлы=07;
Муниципальные программы=000;</t>
  </si>
  <si>
    <t>Отклонение</t>
  </si>
  <si>
    <t>Изменения, внесенные на сессии 24.04.2015 № 201</t>
  </si>
  <si>
    <t>Изменения, внесенные на сессии 13.03.2015 №191</t>
  </si>
  <si>
    <t>тыс.руб.</t>
  </si>
  <si>
    <t>Изменения в функциональную классификацию расходов бюджета муниципального образования "Вавожский район" на 2015 год</t>
  </si>
  <si>
    <t>Наименование</t>
  </si>
  <si>
    <t>Сумма изменений на 2015 год                                                                 (по состоянию на 01.06.2015)</t>
  </si>
  <si>
    <t>Переходящие собственные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</si>
</sst>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0.0"/>
    <numFmt numFmtId="167" formatCode="0.00000"/>
  </numFmts>
  <fonts count="9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0" borderId="0" xfId="0" quotePrefix="1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49" fontId="3" fillId="0" borderId="2" xfId="0" quotePrefix="1" applyNumberFormat="1" applyFont="1" applyFill="1" applyBorder="1" applyAlignment="1">
      <alignment horizontal="center" wrapText="1"/>
    </xf>
    <xf numFmtId="49" fontId="4" fillId="0" borderId="3" xfId="0" quotePrefix="1" applyNumberFormat="1" applyFont="1" applyFill="1" applyBorder="1" applyAlignment="1">
      <alignment wrapText="1"/>
    </xf>
    <xf numFmtId="0" fontId="3" fillId="0" borderId="2" xfId="0" quotePrefix="1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49" fontId="7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3" fillId="0" borderId="2" xfId="0" quotePrefix="1" applyNumberFormat="1" applyFont="1" applyFill="1" applyBorder="1" applyAlignment="1">
      <alignment wrapText="1"/>
    </xf>
    <xf numFmtId="0" fontId="0" fillId="0" borderId="0" xfId="0" applyFill="1" applyAlignment="1">
      <alignment horizontal="right"/>
    </xf>
    <xf numFmtId="49" fontId="7" fillId="0" borderId="3" xfId="0" quotePrefix="1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6" fontId="3" fillId="0" borderId="2" xfId="0" quotePrefix="1" applyNumberFormat="1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wrapText="1"/>
    </xf>
    <xf numFmtId="0" fontId="3" fillId="0" borderId="4" xfId="0" quotePrefix="1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1" fillId="0" borderId="7" xfId="0" applyFont="1" applyFill="1" applyBorder="1"/>
    <xf numFmtId="49" fontId="4" fillId="0" borderId="10" xfId="0" quotePrefix="1" applyNumberFormat="1" applyFont="1" applyFill="1" applyBorder="1" applyAlignment="1">
      <alignment wrapText="1"/>
    </xf>
    <xf numFmtId="164" fontId="3" fillId="0" borderId="9" xfId="0" quotePrefix="1" applyNumberFormat="1" applyFont="1" applyFill="1" applyBorder="1" applyAlignment="1">
      <alignment wrapText="1"/>
    </xf>
    <xf numFmtId="164" fontId="1" fillId="0" borderId="9" xfId="0" quotePrefix="1" applyNumberFormat="1" applyFont="1" applyFill="1" applyBorder="1" applyAlignment="1">
      <alignment wrapText="1"/>
    </xf>
    <xf numFmtId="0" fontId="3" fillId="0" borderId="9" xfId="0" quotePrefix="1" applyFont="1" applyFill="1" applyBorder="1" applyAlignment="1">
      <alignment wrapText="1"/>
    </xf>
    <xf numFmtId="0" fontId="3" fillId="0" borderId="11" xfId="0" quotePrefix="1" applyFont="1" applyFill="1" applyBorder="1" applyAlignment="1">
      <alignment wrapText="1"/>
    </xf>
    <xf numFmtId="49" fontId="5" fillId="0" borderId="12" xfId="0" applyNumberFormat="1" applyFont="1" applyBorder="1"/>
    <xf numFmtId="164" fontId="5" fillId="0" borderId="13" xfId="0" applyNumberFormat="1" applyFont="1" applyBorder="1" applyAlignment="1"/>
    <xf numFmtId="165" fontId="5" fillId="0" borderId="13" xfId="0" applyNumberFormat="1" applyFont="1" applyBorder="1" applyAlignment="1"/>
    <xf numFmtId="165" fontId="1" fillId="0" borderId="13" xfId="0" quotePrefix="1" applyNumberFormat="1" applyFont="1" applyFill="1" applyBorder="1" applyAlignment="1">
      <alignment wrapText="1"/>
    </xf>
    <xf numFmtId="0" fontId="5" fillId="0" borderId="13" xfId="0" applyFont="1" applyBorder="1" applyAlignment="1"/>
    <xf numFmtId="166" fontId="1" fillId="0" borderId="2" xfId="0" quotePrefix="1" applyNumberFormat="1" applyFont="1" applyFill="1" applyBorder="1" applyAlignment="1">
      <alignment wrapText="1"/>
    </xf>
    <xf numFmtId="165" fontId="1" fillId="0" borderId="8" xfId="0" quotePrefix="1" applyNumberFormat="1" applyFont="1" applyFill="1" applyBorder="1" applyAlignment="1">
      <alignment wrapText="1"/>
    </xf>
    <xf numFmtId="165" fontId="3" fillId="0" borderId="8" xfId="0" quotePrefix="1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5" fillId="0" borderId="14" xfId="0" applyFont="1" applyBorder="1" applyAlignment="1"/>
    <xf numFmtId="167" fontId="5" fillId="0" borderId="1" xfId="0" applyNumberFormat="1" applyFont="1" applyBorder="1" applyAlignment="1"/>
    <xf numFmtId="49" fontId="3" fillId="0" borderId="15" xfId="0" applyNumberFormat="1" applyFont="1" applyFill="1" applyBorder="1" applyAlignment="1">
      <alignment horizontal="center" vertical="center" wrapText="1"/>
    </xf>
    <xf numFmtId="49" fontId="6" fillId="0" borderId="7" xfId="0" quotePrefix="1" applyNumberFormat="1" applyFont="1" applyFill="1" applyBorder="1" applyAlignment="1">
      <alignment wrapText="1"/>
    </xf>
    <xf numFmtId="49" fontId="5" fillId="0" borderId="7" xfId="0" quotePrefix="1" applyNumberFormat="1" applyFont="1" applyFill="1" applyBorder="1" applyAlignment="1">
      <alignment wrapText="1"/>
    </xf>
    <xf numFmtId="49" fontId="1" fillId="0" borderId="16" xfId="0" quotePrefix="1" applyNumberFormat="1" applyFont="1" applyFill="1" applyBorder="1" applyAlignment="1">
      <alignment horizontal="center" wrapText="1"/>
    </xf>
    <xf numFmtId="49" fontId="1" fillId="0" borderId="17" xfId="0" quotePrefix="1" applyNumberFormat="1" applyFont="1" applyFill="1" applyBorder="1" applyAlignment="1">
      <alignment horizontal="center" wrapText="1"/>
    </xf>
    <xf numFmtId="49" fontId="3" fillId="0" borderId="8" xfId="0" quotePrefix="1" applyNumberFormat="1" applyFont="1" applyFill="1" applyBorder="1" applyAlignment="1">
      <alignment horizontal="center" wrapText="1"/>
    </xf>
    <xf numFmtId="49" fontId="1" fillId="0" borderId="8" xfId="0" quotePrefix="1" applyNumberFormat="1" applyFont="1" applyFill="1" applyBorder="1" applyAlignment="1">
      <alignment horizontal="center" wrapText="1"/>
    </xf>
    <xf numFmtId="49" fontId="3" fillId="0" borderId="16" xfId="0" quotePrefix="1" applyNumberFormat="1" applyFont="1" applyFill="1" applyBorder="1" applyAlignment="1">
      <alignment horizontal="center" wrapText="1"/>
    </xf>
    <xf numFmtId="49" fontId="0" fillId="0" borderId="1" xfId="0" applyNumberFormat="1" applyFill="1" applyBorder="1"/>
    <xf numFmtId="0" fontId="5" fillId="0" borderId="0" xfId="0" applyNumberFormat="1" applyFont="1" applyFill="1" applyAlignment="1">
      <alignment horizontal="center" vertical="center" wrapText="1"/>
    </xf>
    <xf numFmtId="0" fontId="0" fillId="0" borderId="0" xfId="0" applyAlignment="1"/>
    <xf numFmtId="0" fontId="3" fillId="0" borderId="5" xfId="0" applyFont="1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topLeftCell="B7" zoomScale="110" zoomScaleNormal="110" workbookViewId="0">
      <selection activeCell="L51" sqref="L51"/>
    </sheetView>
  </sheetViews>
  <sheetFormatPr defaultColWidth="9.33203125" defaultRowHeight="13.2" x14ac:dyDescent="0.25"/>
  <cols>
    <col min="1" max="1" width="0" style="3" hidden="1" customWidth="1"/>
    <col min="2" max="2" width="7.21875" style="3" customWidth="1"/>
    <col min="3" max="3" width="6.5546875" style="3" customWidth="1"/>
    <col min="4" max="4" width="60.77734375" style="3" customWidth="1"/>
    <col min="5" max="5" width="10.109375" style="4" hidden="1" customWidth="1"/>
    <col min="6" max="6" width="14.21875" style="4" hidden="1" customWidth="1"/>
    <col min="7" max="7" width="13.21875" style="4" hidden="1" customWidth="1"/>
    <col min="8" max="8" width="11.77734375" style="4" hidden="1" customWidth="1"/>
    <col min="9" max="9" width="13.6640625" style="4" hidden="1" customWidth="1"/>
    <col min="10" max="11" width="15.5546875" style="4" hidden="1" customWidth="1"/>
    <col min="12" max="12" width="15.5546875" style="4" customWidth="1"/>
    <col min="13" max="16384" width="9.33203125" style="4"/>
  </cols>
  <sheetData>
    <row r="1" spans="1:12" s="2" customFormat="1" ht="15" hidden="1" customHeight="1" x14ac:dyDescent="0.25">
      <c r="A1" s="1"/>
      <c r="B1" s="15"/>
      <c r="C1" s="15"/>
      <c r="D1" s="16"/>
      <c r="E1" s="23"/>
      <c r="F1" s="23"/>
      <c r="G1" s="23"/>
      <c r="H1" s="17"/>
      <c r="I1" s="17"/>
    </row>
    <row r="2" spans="1:12" hidden="1" x14ac:dyDescent="0.25">
      <c r="D2" s="61" t="s">
        <v>13</v>
      </c>
      <c r="E2" s="61"/>
      <c r="F2" s="61"/>
      <c r="G2" s="61"/>
      <c r="H2" s="61"/>
      <c r="I2" s="61"/>
    </row>
    <row r="3" spans="1:12" hidden="1" x14ac:dyDescent="0.25">
      <c r="D3" s="62" t="s">
        <v>12</v>
      </c>
      <c r="E3" s="62"/>
      <c r="F3" s="62"/>
      <c r="G3" s="62"/>
      <c r="H3" s="62"/>
      <c r="I3" s="62"/>
    </row>
    <row r="4" spans="1:12" hidden="1" x14ac:dyDescent="0.25">
      <c r="D4" s="63" t="str">
        <f>CONCATENATE("муниципальное образование ","""",LEFT(F11,FIND("*",F11,1)-1),""" ")</f>
        <v xml:space="preserve">муниципальное образование "Вавожский район" </v>
      </c>
      <c r="E4" s="63"/>
      <c r="F4" s="63"/>
      <c r="G4" s="63"/>
      <c r="H4" s="63"/>
      <c r="I4" s="63"/>
    </row>
    <row r="5" spans="1:12" hidden="1" x14ac:dyDescent="0.25">
      <c r="D5" s="64" t="str">
        <f>"от__ ________ "&amp;VALUE(RIGHT(F11,4))&amp;" года  №_____"</f>
        <v>от__ ________ 2015 года  №_____</v>
      </c>
      <c r="E5" s="64"/>
      <c r="F5" s="64"/>
      <c r="G5" s="64"/>
      <c r="H5" s="64"/>
      <c r="I5" s="64"/>
    </row>
    <row r="6" spans="1:12" hidden="1" x14ac:dyDescent="0.25">
      <c r="F6" s="24"/>
      <c r="G6" s="24"/>
      <c r="H6" s="24"/>
      <c r="I6" s="24"/>
    </row>
    <row r="7" spans="1:12" ht="48" customHeight="1" x14ac:dyDescent="0.25">
      <c r="B7" s="59" t="s">
        <v>113</v>
      </c>
      <c r="C7" s="60"/>
      <c r="D7" s="60"/>
      <c r="E7" s="60"/>
      <c r="F7" s="60"/>
      <c r="G7" s="60"/>
      <c r="H7" s="60"/>
      <c r="I7" s="60"/>
      <c r="J7" s="60"/>
    </row>
    <row r="8" spans="1:12" x14ac:dyDescent="0.25">
      <c r="G8" s="18"/>
      <c r="H8" s="18"/>
      <c r="I8" s="18" t="s">
        <v>9</v>
      </c>
      <c r="J8" s="47"/>
      <c r="K8" s="47"/>
      <c r="L8" s="47" t="s">
        <v>112</v>
      </c>
    </row>
    <row r="9" spans="1:12" s="2" customFormat="1" ht="54" customHeight="1" x14ac:dyDescent="0.25">
      <c r="A9" s="1"/>
      <c r="B9" s="21" t="s">
        <v>5</v>
      </c>
      <c r="C9" s="21" t="s">
        <v>7</v>
      </c>
      <c r="D9" s="50" t="s">
        <v>114</v>
      </c>
      <c r="E9" s="11" t="str">
        <f>"Уточнён-ный план на " &amp;E11</f>
        <v>Уточнён-ный план на 01.01.2015</v>
      </c>
      <c r="F9" s="11" t="str">
        <f>CONCATENATE("Уточнён-ный план на ",IF(MID(F11,FIND("*",F11,1)+4,2)="01",CONCATENATE(TEXT(VALUE(RIGHT(F11,4)-1),"0000")," год"),CONCATENATE(RIGHT(F11,4)," год")))</f>
        <v>Уточнён-ный план на 2015 год</v>
      </c>
      <c r="G9" s="14" t="s">
        <v>109</v>
      </c>
      <c r="H9" s="26" t="s">
        <v>110</v>
      </c>
      <c r="I9" s="28" t="s">
        <v>111</v>
      </c>
      <c r="J9" s="26" t="s">
        <v>115</v>
      </c>
      <c r="K9" s="26" t="s">
        <v>116</v>
      </c>
      <c r="L9" s="26" t="s">
        <v>115</v>
      </c>
    </row>
    <row r="10" spans="1:12" s="7" customFormat="1" ht="45.75" hidden="1" customHeight="1" x14ac:dyDescent="0.25">
      <c r="A10" s="5" t="s">
        <v>2</v>
      </c>
      <c r="B10" s="51" t="s">
        <v>4</v>
      </c>
      <c r="C10" s="51" t="s">
        <v>6</v>
      </c>
      <c r="D10" s="5" t="s">
        <v>0</v>
      </c>
      <c r="E10" s="6" t="s">
        <v>15</v>
      </c>
      <c r="F10" s="6" t="s">
        <v>108</v>
      </c>
      <c r="G10" s="6"/>
      <c r="H10" s="6"/>
      <c r="I10" s="6"/>
      <c r="J10" s="31"/>
      <c r="K10" s="31"/>
      <c r="L10" s="31"/>
    </row>
    <row r="11" spans="1:12" s="10" customFormat="1" ht="36.75" hidden="1" customHeight="1" x14ac:dyDescent="0.25">
      <c r="A11" s="8" t="s">
        <v>3</v>
      </c>
      <c r="B11" s="52" t="s">
        <v>5</v>
      </c>
      <c r="C11" s="52" t="s">
        <v>7</v>
      </c>
      <c r="D11" s="8" t="s">
        <v>1</v>
      </c>
      <c r="E11" s="9" t="s">
        <v>14</v>
      </c>
      <c r="F11" s="9" t="s">
        <v>107</v>
      </c>
      <c r="G11" s="9"/>
      <c r="H11" s="9"/>
      <c r="I11" s="9"/>
      <c r="J11" s="32"/>
      <c r="K11" s="32"/>
      <c r="L11" s="32"/>
    </row>
    <row r="12" spans="1:12" s="13" customFormat="1" ht="13.5" hidden="1" customHeight="1" x14ac:dyDescent="0.25">
      <c r="A12" s="12" t="s">
        <v>8</v>
      </c>
      <c r="B12" s="53" t="s">
        <v>8</v>
      </c>
      <c r="C12" s="53" t="s">
        <v>8</v>
      </c>
      <c r="D12" s="19" t="s">
        <v>11</v>
      </c>
      <c r="E12" s="22">
        <v>460907</v>
      </c>
      <c r="F12" s="22">
        <v>503509.54681999999</v>
      </c>
      <c r="G12" s="22"/>
      <c r="H12" s="20"/>
      <c r="I12" s="29"/>
      <c r="J12" s="33"/>
      <c r="K12" s="33"/>
      <c r="L12" s="33"/>
    </row>
    <row r="13" spans="1:12" s="10" customFormat="1" ht="13.8" x14ac:dyDescent="0.25">
      <c r="A13" s="8" t="s">
        <v>17</v>
      </c>
      <c r="B13" s="54" t="s">
        <v>18</v>
      </c>
      <c r="C13" s="54" t="s">
        <v>19</v>
      </c>
      <c r="D13" s="25" t="s">
        <v>16</v>
      </c>
      <c r="E13" s="22">
        <v>48601.2</v>
      </c>
      <c r="F13" s="22">
        <v>50387.1</v>
      </c>
      <c r="G13" s="22">
        <f>SUM(F13-E13)</f>
        <v>1785.9000000000015</v>
      </c>
      <c r="H13" s="20">
        <f>SUM(H14:H18)</f>
        <v>30</v>
      </c>
      <c r="I13" s="29">
        <f t="shared" ref="I13" si="0">SUM(I14:I18)</f>
        <v>690</v>
      </c>
      <c r="J13" s="45">
        <f>SUM(J14:J18)</f>
        <v>1065.8999999999996</v>
      </c>
      <c r="K13" s="45">
        <f>SUM(K14:K18)</f>
        <v>-48.980999999999995</v>
      </c>
      <c r="L13" s="45">
        <f>SUM(L14:L18)</f>
        <v>88.918999999999997</v>
      </c>
    </row>
    <row r="14" spans="1:12" s="2" customFormat="1" ht="24" x14ac:dyDescent="0.25">
      <c r="A14" s="1" t="s">
        <v>21</v>
      </c>
      <c r="B14" s="55" t="s">
        <v>18</v>
      </c>
      <c r="C14" s="55" t="s">
        <v>22</v>
      </c>
      <c r="D14" s="16" t="s">
        <v>20</v>
      </c>
      <c r="E14" s="23">
        <v>1570</v>
      </c>
      <c r="F14" s="23">
        <v>1570</v>
      </c>
      <c r="G14" s="22">
        <f t="shared" ref="G14:G51" si="1">SUM(F14-E14)</f>
        <v>0</v>
      </c>
      <c r="H14" s="17"/>
      <c r="I14" s="30"/>
      <c r="J14" s="46">
        <f t="shared" ref="J14:J50" si="2">SUM(G14-H14-I14)</f>
        <v>0</v>
      </c>
      <c r="K14" s="46"/>
      <c r="L14" s="46">
        <f>SUM(J14:K14)</f>
        <v>0</v>
      </c>
    </row>
    <row r="15" spans="1:12" s="2" customFormat="1" ht="24" x14ac:dyDescent="0.25">
      <c r="A15" s="1" t="s">
        <v>24</v>
      </c>
      <c r="B15" s="55" t="s">
        <v>18</v>
      </c>
      <c r="C15" s="55" t="s">
        <v>25</v>
      </c>
      <c r="D15" s="16" t="s">
        <v>23</v>
      </c>
      <c r="E15" s="23">
        <v>5312.9</v>
      </c>
      <c r="F15" s="23">
        <v>5372.9</v>
      </c>
      <c r="G15" s="22">
        <f t="shared" si="1"/>
        <v>60</v>
      </c>
      <c r="H15" s="17">
        <v>60</v>
      </c>
      <c r="I15" s="30">
        <v>40</v>
      </c>
      <c r="J15" s="46">
        <f t="shared" si="2"/>
        <v>-40</v>
      </c>
      <c r="K15" s="46"/>
      <c r="L15" s="46">
        <f t="shared" ref="L15:L50" si="3">SUM(J15:K15)</f>
        <v>-40</v>
      </c>
    </row>
    <row r="16" spans="1:12" s="2" customFormat="1" ht="36" x14ac:dyDescent="0.25">
      <c r="A16" s="1" t="s">
        <v>27</v>
      </c>
      <c r="B16" s="55" t="s">
        <v>18</v>
      </c>
      <c r="C16" s="55" t="s">
        <v>28</v>
      </c>
      <c r="D16" s="16" t="s">
        <v>26</v>
      </c>
      <c r="E16" s="23">
        <v>31232.3</v>
      </c>
      <c r="F16" s="23">
        <v>31482.3</v>
      </c>
      <c r="G16" s="22">
        <f t="shared" si="1"/>
        <v>250</v>
      </c>
      <c r="H16" s="17">
        <v>-60</v>
      </c>
      <c r="I16" s="30">
        <v>310</v>
      </c>
      <c r="J16" s="46">
        <f t="shared" si="2"/>
        <v>0</v>
      </c>
      <c r="K16" s="46">
        <v>90</v>
      </c>
      <c r="L16" s="46">
        <f t="shared" si="3"/>
        <v>90</v>
      </c>
    </row>
    <row r="17" spans="1:12" s="2" customFormat="1" ht="24" x14ac:dyDescent="0.25">
      <c r="A17" s="1" t="s">
        <v>30</v>
      </c>
      <c r="B17" s="55" t="s">
        <v>18</v>
      </c>
      <c r="C17" s="55" t="s">
        <v>31</v>
      </c>
      <c r="D17" s="16" t="s">
        <v>29</v>
      </c>
      <c r="E17" s="23">
        <v>6477</v>
      </c>
      <c r="F17" s="23">
        <v>6477</v>
      </c>
      <c r="G17" s="22">
        <f t="shared" si="1"/>
        <v>0</v>
      </c>
      <c r="H17" s="17"/>
      <c r="I17" s="30"/>
      <c r="J17" s="46">
        <f t="shared" si="2"/>
        <v>0</v>
      </c>
      <c r="K17" s="46"/>
      <c r="L17" s="46">
        <f t="shared" si="3"/>
        <v>0</v>
      </c>
    </row>
    <row r="18" spans="1:12" s="2" customFormat="1" ht="13.8" x14ac:dyDescent="0.25">
      <c r="A18" s="1" t="s">
        <v>33</v>
      </c>
      <c r="B18" s="55" t="s">
        <v>18</v>
      </c>
      <c r="C18" s="55" t="s">
        <v>34</v>
      </c>
      <c r="D18" s="16" t="s">
        <v>32</v>
      </c>
      <c r="E18" s="23">
        <v>4009</v>
      </c>
      <c r="F18" s="23">
        <v>5484.9</v>
      </c>
      <c r="G18" s="22">
        <f t="shared" si="1"/>
        <v>1475.8999999999996</v>
      </c>
      <c r="H18" s="17">
        <v>30</v>
      </c>
      <c r="I18" s="30">
        <v>340</v>
      </c>
      <c r="J18" s="46">
        <f t="shared" si="2"/>
        <v>1105.8999999999996</v>
      </c>
      <c r="K18" s="46">
        <v>-138.98099999999999</v>
      </c>
      <c r="L18" s="46">
        <v>38.918999999999997</v>
      </c>
    </row>
    <row r="19" spans="1:12" s="10" customFormat="1" ht="13.8" x14ac:dyDescent="0.25">
      <c r="A19" s="8" t="s">
        <v>36</v>
      </c>
      <c r="B19" s="56" t="s">
        <v>22</v>
      </c>
      <c r="C19" s="56" t="s">
        <v>19</v>
      </c>
      <c r="D19" s="25" t="s">
        <v>35</v>
      </c>
      <c r="E19" s="22">
        <v>874.5</v>
      </c>
      <c r="F19" s="22">
        <v>874.5</v>
      </c>
      <c r="G19" s="22">
        <f t="shared" si="1"/>
        <v>0</v>
      </c>
      <c r="H19" s="20">
        <f>SUM(H20)</f>
        <v>0</v>
      </c>
      <c r="I19" s="20">
        <f t="shared" ref="I19" si="4">SUM(I20)</f>
        <v>0</v>
      </c>
      <c r="J19" s="45">
        <f t="shared" si="2"/>
        <v>0</v>
      </c>
      <c r="K19" s="45"/>
      <c r="L19" s="45">
        <f t="shared" si="3"/>
        <v>0</v>
      </c>
    </row>
    <row r="20" spans="1:12" s="2" customFormat="1" ht="13.8" x14ac:dyDescent="0.25">
      <c r="A20" s="1" t="s">
        <v>38</v>
      </c>
      <c r="B20" s="55" t="s">
        <v>22</v>
      </c>
      <c r="C20" s="55" t="s">
        <v>25</v>
      </c>
      <c r="D20" s="16" t="s">
        <v>37</v>
      </c>
      <c r="E20" s="23">
        <v>874.5</v>
      </c>
      <c r="F20" s="23">
        <v>874.5</v>
      </c>
      <c r="G20" s="22">
        <f t="shared" si="1"/>
        <v>0</v>
      </c>
      <c r="H20" s="17"/>
      <c r="I20" s="30"/>
      <c r="J20" s="46">
        <f t="shared" si="2"/>
        <v>0</v>
      </c>
      <c r="K20" s="46"/>
      <c r="L20" s="46">
        <f t="shared" si="3"/>
        <v>0</v>
      </c>
    </row>
    <row r="21" spans="1:12" s="10" customFormat="1" ht="13.8" x14ac:dyDescent="0.25">
      <c r="A21" s="8" t="s">
        <v>40</v>
      </c>
      <c r="B21" s="56" t="s">
        <v>25</v>
      </c>
      <c r="C21" s="56" t="s">
        <v>19</v>
      </c>
      <c r="D21" s="25" t="s">
        <v>39</v>
      </c>
      <c r="E21" s="22">
        <v>275</v>
      </c>
      <c r="F21" s="22">
        <v>1150</v>
      </c>
      <c r="G21" s="22">
        <f t="shared" si="1"/>
        <v>875</v>
      </c>
      <c r="H21" s="20">
        <f>SUM(H22:H23)</f>
        <v>0</v>
      </c>
      <c r="I21" s="20">
        <f>SUM(I22:I23)</f>
        <v>0</v>
      </c>
      <c r="J21" s="45">
        <f t="shared" si="2"/>
        <v>875</v>
      </c>
      <c r="K21" s="45"/>
      <c r="L21" s="45">
        <f t="shared" si="3"/>
        <v>875</v>
      </c>
    </row>
    <row r="22" spans="1:12" s="2" customFormat="1" ht="24" x14ac:dyDescent="0.25">
      <c r="A22" s="1" t="s">
        <v>42</v>
      </c>
      <c r="B22" s="55" t="s">
        <v>25</v>
      </c>
      <c r="C22" s="55" t="s">
        <v>43</v>
      </c>
      <c r="D22" s="16" t="s">
        <v>41</v>
      </c>
      <c r="E22" s="23">
        <v>275</v>
      </c>
      <c r="F22" s="23">
        <v>275</v>
      </c>
      <c r="G22" s="22">
        <f t="shared" si="1"/>
        <v>0</v>
      </c>
      <c r="H22" s="17"/>
      <c r="I22" s="30"/>
      <c r="J22" s="46">
        <f t="shared" si="2"/>
        <v>0</v>
      </c>
      <c r="K22" s="46"/>
      <c r="L22" s="46">
        <f t="shared" si="3"/>
        <v>0</v>
      </c>
    </row>
    <row r="23" spans="1:12" s="2" customFormat="1" ht="13.8" x14ac:dyDescent="0.25">
      <c r="A23" s="1" t="s">
        <v>45</v>
      </c>
      <c r="B23" s="55" t="s">
        <v>25</v>
      </c>
      <c r="C23" s="55" t="s">
        <v>46</v>
      </c>
      <c r="D23" s="16" t="s">
        <v>44</v>
      </c>
      <c r="E23" s="23"/>
      <c r="F23" s="23">
        <v>875</v>
      </c>
      <c r="G23" s="22">
        <f t="shared" si="1"/>
        <v>875</v>
      </c>
      <c r="H23" s="17"/>
      <c r="I23" s="30"/>
      <c r="J23" s="46">
        <f t="shared" si="2"/>
        <v>875</v>
      </c>
      <c r="K23" s="46"/>
      <c r="L23" s="46">
        <f t="shared" si="3"/>
        <v>875</v>
      </c>
    </row>
    <row r="24" spans="1:12" s="10" customFormat="1" ht="13.8" x14ac:dyDescent="0.25">
      <c r="A24" s="8" t="s">
        <v>48</v>
      </c>
      <c r="B24" s="56" t="s">
        <v>28</v>
      </c>
      <c r="C24" s="56" t="s">
        <v>19</v>
      </c>
      <c r="D24" s="25" t="s">
        <v>47</v>
      </c>
      <c r="E24" s="22">
        <v>16104</v>
      </c>
      <c r="F24" s="22">
        <v>21900.233820000001</v>
      </c>
      <c r="G24" s="22">
        <f t="shared" si="1"/>
        <v>5796.2338200000013</v>
      </c>
      <c r="H24" s="20">
        <f>SUM(H25:H27)</f>
        <v>1723.00334</v>
      </c>
      <c r="I24" s="20">
        <f t="shared" ref="I24" si="5">SUM(I25:I27)</f>
        <v>1232.5804800000001</v>
      </c>
      <c r="J24" s="45">
        <f>SUM(J25:J27)</f>
        <v>2840.6499999999992</v>
      </c>
      <c r="K24" s="45">
        <f t="shared" ref="K24:L24" si="6">SUM(K25:K27)</f>
        <v>215</v>
      </c>
      <c r="L24" s="45">
        <f t="shared" si="6"/>
        <v>3055.6499999999992</v>
      </c>
    </row>
    <row r="25" spans="1:12" s="2" customFormat="1" ht="13.8" x14ac:dyDescent="0.25">
      <c r="A25" s="1" t="s">
        <v>50</v>
      </c>
      <c r="B25" s="55" t="s">
        <v>28</v>
      </c>
      <c r="C25" s="55" t="s">
        <v>51</v>
      </c>
      <c r="D25" s="16" t="s">
        <v>49</v>
      </c>
      <c r="E25" s="23">
        <v>6707</v>
      </c>
      <c r="F25" s="23">
        <v>7277</v>
      </c>
      <c r="G25" s="22">
        <f t="shared" si="1"/>
        <v>570</v>
      </c>
      <c r="H25" s="17"/>
      <c r="I25" s="30">
        <v>570</v>
      </c>
      <c r="J25" s="46">
        <f t="shared" si="2"/>
        <v>0</v>
      </c>
      <c r="K25" s="46"/>
      <c r="L25" s="46">
        <f t="shared" si="3"/>
        <v>0</v>
      </c>
    </row>
    <row r="26" spans="1:12" s="2" customFormat="1" ht="13.8" x14ac:dyDescent="0.25">
      <c r="A26" s="1" t="s">
        <v>53</v>
      </c>
      <c r="B26" s="55" t="s">
        <v>28</v>
      </c>
      <c r="C26" s="55" t="s">
        <v>43</v>
      </c>
      <c r="D26" s="16" t="s">
        <v>52</v>
      </c>
      <c r="E26" s="23">
        <v>9397</v>
      </c>
      <c r="F26" s="23">
        <v>14123.233819999999</v>
      </c>
      <c r="G26" s="22">
        <f t="shared" si="1"/>
        <v>4726.2338199999995</v>
      </c>
      <c r="H26" s="17">
        <v>1723.00334</v>
      </c>
      <c r="I26" s="30">
        <v>162.58047999999999</v>
      </c>
      <c r="J26" s="46">
        <f t="shared" si="2"/>
        <v>2840.6499999999992</v>
      </c>
      <c r="K26" s="46"/>
      <c r="L26" s="46">
        <f t="shared" si="3"/>
        <v>2840.6499999999992</v>
      </c>
    </row>
    <row r="27" spans="1:12" s="2" customFormat="1" ht="13.8" x14ac:dyDescent="0.25">
      <c r="A27" s="1" t="s">
        <v>55</v>
      </c>
      <c r="B27" s="55" t="s">
        <v>28</v>
      </c>
      <c r="C27" s="55" t="s">
        <v>56</v>
      </c>
      <c r="D27" s="16" t="s">
        <v>54</v>
      </c>
      <c r="E27" s="23"/>
      <c r="F27" s="23">
        <v>500</v>
      </c>
      <c r="G27" s="22">
        <f t="shared" si="1"/>
        <v>500</v>
      </c>
      <c r="H27" s="17"/>
      <c r="I27" s="30">
        <v>500</v>
      </c>
      <c r="J27" s="46">
        <f t="shared" si="2"/>
        <v>0</v>
      </c>
      <c r="K27" s="46">
        <v>215</v>
      </c>
      <c r="L27" s="46">
        <f t="shared" si="3"/>
        <v>215</v>
      </c>
    </row>
    <row r="28" spans="1:12" s="10" customFormat="1" ht="13.8" x14ac:dyDescent="0.25">
      <c r="A28" s="8" t="s">
        <v>58</v>
      </c>
      <c r="B28" s="56" t="s">
        <v>51</v>
      </c>
      <c r="C28" s="56" t="s">
        <v>19</v>
      </c>
      <c r="D28" s="25" t="s">
        <v>57</v>
      </c>
      <c r="E28" s="22">
        <v>943.5</v>
      </c>
      <c r="F28" s="22">
        <v>5278.5</v>
      </c>
      <c r="G28" s="22">
        <f t="shared" si="1"/>
        <v>4335</v>
      </c>
      <c r="H28" s="44">
        <f>SUM(H29:H32)</f>
        <v>100</v>
      </c>
      <c r="I28" s="20">
        <f t="shared" ref="I28" si="7">SUM(I29:I32)</f>
        <v>2485</v>
      </c>
      <c r="J28" s="45">
        <f t="shared" si="2"/>
        <v>1750</v>
      </c>
      <c r="K28" s="45"/>
      <c r="L28" s="45">
        <f>SUM(L29:L32)</f>
        <v>2446</v>
      </c>
    </row>
    <row r="29" spans="1:12" s="2" customFormat="1" ht="13.8" x14ac:dyDescent="0.25">
      <c r="A29" s="1" t="s">
        <v>60</v>
      </c>
      <c r="B29" s="55" t="s">
        <v>51</v>
      </c>
      <c r="C29" s="55" t="s">
        <v>18</v>
      </c>
      <c r="D29" s="16" t="s">
        <v>59</v>
      </c>
      <c r="E29" s="23">
        <v>450</v>
      </c>
      <c r="F29" s="23">
        <v>450</v>
      </c>
      <c r="G29" s="22">
        <f t="shared" si="1"/>
        <v>0</v>
      </c>
      <c r="H29" s="17"/>
      <c r="I29" s="30"/>
      <c r="J29" s="46">
        <f t="shared" si="2"/>
        <v>0</v>
      </c>
      <c r="K29" s="46"/>
      <c r="L29" s="46">
        <f t="shared" si="3"/>
        <v>0</v>
      </c>
    </row>
    <row r="30" spans="1:12" s="2" customFormat="1" ht="13.8" x14ac:dyDescent="0.25">
      <c r="A30" s="1" t="s">
        <v>62</v>
      </c>
      <c r="B30" s="55" t="s">
        <v>51</v>
      </c>
      <c r="C30" s="55" t="s">
        <v>22</v>
      </c>
      <c r="D30" s="16" t="s">
        <v>61</v>
      </c>
      <c r="E30" s="23">
        <v>341</v>
      </c>
      <c r="F30" s="23">
        <v>4576</v>
      </c>
      <c r="G30" s="22">
        <f t="shared" si="1"/>
        <v>4235</v>
      </c>
      <c r="H30" s="17"/>
      <c r="I30" s="30">
        <v>2485</v>
      </c>
      <c r="J30" s="46">
        <f t="shared" si="2"/>
        <v>1750</v>
      </c>
      <c r="K30" s="46"/>
      <c r="L30" s="46">
        <f t="shared" si="3"/>
        <v>1750</v>
      </c>
    </row>
    <row r="31" spans="1:12" s="2" customFormat="1" ht="13.8" x14ac:dyDescent="0.25">
      <c r="A31" s="1" t="s">
        <v>64</v>
      </c>
      <c r="B31" s="55" t="s">
        <v>51</v>
      </c>
      <c r="C31" s="55" t="s">
        <v>25</v>
      </c>
      <c r="D31" s="16" t="s">
        <v>63</v>
      </c>
      <c r="E31" s="23">
        <v>54.4</v>
      </c>
      <c r="F31" s="23">
        <v>154.4</v>
      </c>
      <c r="G31" s="22">
        <f t="shared" si="1"/>
        <v>100</v>
      </c>
      <c r="H31" s="27">
        <v>100</v>
      </c>
      <c r="I31" s="30"/>
      <c r="J31" s="46">
        <f t="shared" si="2"/>
        <v>0</v>
      </c>
      <c r="K31" s="46"/>
      <c r="L31" s="46">
        <v>696</v>
      </c>
    </row>
    <row r="32" spans="1:12" s="2" customFormat="1" ht="13.8" x14ac:dyDescent="0.25">
      <c r="A32" s="1" t="s">
        <v>66</v>
      </c>
      <c r="B32" s="55" t="s">
        <v>51</v>
      </c>
      <c r="C32" s="55" t="s">
        <v>51</v>
      </c>
      <c r="D32" s="16" t="s">
        <v>65</v>
      </c>
      <c r="E32" s="23">
        <v>98.1</v>
      </c>
      <c r="F32" s="23">
        <v>98.1</v>
      </c>
      <c r="G32" s="22">
        <f t="shared" si="1"/>
        <v>0</v>
      </c>
      <c r="H32" s="17"/>
      <c r="I32" s="30"/>
      <c r="J32" s="46">
        <f t="shared" si="2"/>
        <v>0</v>
      </c>
      <c r="K32" s="46"/>
      <c r="L32" s="46">
        <f t="shared" si="3"/>
        <v>0</v>
      </c>
    </row>
    <row r="33" spans="1:12" s="10" customFormat="1" ht="13.8" x14ac:dyDescent="0.25">
      <c r="A33" s="8" t="s">
        <v>68</v>
      </c>
      <c r="B33" s="56" t="s">
        <v>69</v>
      </c>
      <c r="C33" s="56" t="s">
        <v>19</v>
      </c>
      <c r="D33" s="25" t="s">
        <v>67</v>
      </c>
      <c r="E33" s="22">
        <v>275350.59999999998</v>
      </c>
      <c r="F33" s="22">
        <v>299340.58199999999</v>
      </c>
      <c r="G33" s="22">
        <f t="shared" si="1"/>
        <v>23989.982000000018</v>
      </c>
      <c r="H33" s="44">
        <f>SUM(H34:H37)</f>
        <v>610</v>
      </c>
      <c r="I33" s="44">
        <f>SUM(I34:I37)</f>
        <v>2360</v>
      </c>
      <c r="J33" s="45">
        <f>SUM(J34:J37)</f>
        <v>21019.982000000011</v>
      </c>
      <c r="K33" s="45">
        <f>SUM(K34:K37)</f>
        <v>2472</v>
      </c>
      <c r="L33" s="45">
        <f>SUM(L34:L37)</f>
        <v>23723.982000000007</v>
      </c>
    </row>
    <row r="34" spans="1:12" s="2" customFormat="1" ht="13.8" x14ac:dyDescent="0.25">
      <c r="A34" s="1" t="s">
        <v>71</v>
      </c>
      <c r="B34" s="55" t="s">
        <v>69</v>
      </c>
      <c r="C34" s="55" t="s">
        <v>18</v>
      </c>
      <c r="D34" s="16" t="s">
        <v>70</v>
      </c>
      <c r="E34" s="23">
        <v>71445.7</v>
      </c>
      <c r="F34" s="23">
        <v>83624.553</v>
      </c>
      <c r="G34" s="22">
        <f t="shared" si="1"/>
        <v>12178.853000000003</v>
      </c>
      <c r="H34" s="27">
        <v>610</v>
      </c>
      <c r="I34" s="30"/>
      <c r="J34" s="46">
        <f t="shared" si="2"/>
        <v>11568.853000000003</v>
      </c>
      <c r="K34" s="46">
        <v>1455</v>
      </c>
      <c r="L34" s="46">
        <v>13255.852999999999</v>
      </c>
    </row>
    <row r="35" spans="1:12" s="2" customFormat="1" ht="13.8" x14ac:dyDescent="0.25">
      <c r="A35" s="1" t="s">
        <v>73</v>
      </c>
      <c r="B35" s="55" t="s">
        <v>69</v>
      </c>
      <c r="C35" s="55" t="s">
        <v>22</v>
      </c>
      <c r="D35" s="16" t="s">
        <v>72</v>
      </c>
      <c r="E35" s="23">
        <v>185256.4</v>
      </c>
      <c r="F35" s="23">
        <v>191912.432</v>
      </c>
      <c r="G35" s="22">
        <f t="shared" si="1"/>
        <v>6656.0320000000065</v>
      </c>
      <c r="H35" s="17"/>
      <c r="I35" s="30">
        <v>750</v>
      </c>
      <c r="J35" s="46">
        <f t="shared" si="2"/>
        <v>5906.0320000000065</v>
      </c>
      <c r="K35" s="46">
        <v>1017</v>
      </c>
      <c r="L35" s="46">
        <f t="shared" si="3"/>
        <v>6923.0320000000065</v>
      </c>
    </row>
    <row r="36" spans="1:12" s="2" customFormat="1" ht="13.8" x14ac:dyDescent="0.25">
      <c r="A36" s="1" t="s">
        <v>75</v>
      </c>
      <c r="B36" s="55" t="s">
        <v>69</v>
      </c>
      <c r="C36" s="55" t="s">
        <v>69</v>
      </c>
      <c r="D36" s="16" t="s">
        <v>74</v>
      </c>
      <c r="E36" s="23">
        <v>1347.3</v>
      </c>
      <c r="F36" s="23">
        <v>2404.84</v>
      </c>
      <c r="G36" s="22">
        <f t="shared" si="1"/>
        <v>1057.5400000000002</v>
      </c>
      <c r="H36" s="17"/>
      <c r="I36" s="30">
        <v>800</v>
      </c>
      <c r="J36" s="46">
        <f t="shared" si="2"/>
        <v>257.54000000000019</v>
      </c>
      <c r="K36" s="46"/>
      <c r="L36" s="46">
        <f t="shared" si="3"/>
        <v>257.54000000000019</v>
      </c>
    </row>
    <row r="37" spans="1:12" s="2" customFormat="1" ht="13.8" x14ac:dyDescent="0.25">
      <c r="A37" s="1" t="s">
        <v>77</v>
      </c>
      <c r="B37" s="55" t="s">
        <v>69</v>
      </c>
      <c r="C37" s="55" t="s">
        <v>43</v>
      </c>
      <c r="D37" s="16" t="s">
        <v>76</v>
      </c>
      <c r="E37" s="23">
        <v>17301.2</v>
      </c>
      <c r="F37" s="23">
        <v>21398.757000000001</v>
      </c>
      <c r="G37" s="22">
        <f t="shared" si="1"/>
        <v>4097.5570000000007</v>
      </c>
      <c r="H37" s="17"/>
      <c r="I37" s="30">
        <v>810</v>
      </c>
      <c r="J37" s="46">
        <f t="shared" si="2"/>
        <v>3287.5570000000007</v>
      </c>
      <c r="K37" s="46"/>
      <c r="L37" s="46">
        <f t="shared" si="3"/>
        <v>3287.5570000000007</v>
      </c>
    </row>
    <row r="38" spans="1:12" s="10" customFormat="1" ht="13.8" x14ac:dyDescent="0.25">
      <c r="A38" s="8" t="s">
        <v>79</v>
      </c>
      <c r="B38" s="56" t="s">
        <v>80</v>
      </c>
      <c r="C38" s="56" t="s">
        <v>19</v>
      </c>
      <c r="D38" s="25" t="s">
        <v>78</v>
      </c>
      <c r="E38" s="22">
        <v>49670.6</v>
      </c>
      <c r="F38" s="22">
        <v>51235.427000000003</v>
      </c>
      <c r="G38" s="22">
        <f t="shared" si="1"/>
        <v>1564.8270000000048</v>
      </c>
      <c r="H38" s="20">
        <f>SUM(H39:H40)</f>
        <v>100</v>
      </c>
      <c r="I38" s="20">
        <f>SUM(I39:I40)</f>
        <v>1373</v>
      </c>
      <c r="J38" s="45">
        <f>SUM(J39:J40)</f>
        <v>91.826999999998407</v>
      </c>
      <c r="K38" s="45">
        <f t="shared" ref="K38:L38" si="8">SUM(K39:K40)</f>
        <v>80</v>
      </c>
      <c r="L38" s="45">
        <f t="shared" si="8"/>
        <v>171.82699999999841</v>
      </c>
    </row>
    <row r="39" spans="1:12" s="2" customFormat="1" ht="13.8" x14ac:dyDescent="0.25">
      <c r="A39" s="1" t="s">
        <v>82</v>
      </c>
      <c r="B39" s="55" t="s">
        <v>80</v>
      </c>
      <c r="C39" s="55" t="s">
        <v>18</v>
      </c>
      <c r="D39" s="16" t="s">
        <v>81</v>
      </c>
      <c r="E39" s="23">
        <v>45260.6</v>
      </c>
      <c r="F39" s="23">
        <v>46721.930869999997</v>
      </c>
      <c r="G39" s="22">
        <f t="shared" si="1"/>
        <v>1461.330869999998</v>
      </c>
      <c r="H39" s="17">
        <v>100</v>
      </c>
      <c r="I39" s="30">
        <v>1373</v>
      </c>
      <c r="J39" s="46">
        <f t="shared" si="2"/>
        <v>-11.669130000002042</v>
      </c>
      <c r="K39" s="46">
        <v>80</v>
      </c>
      <c r="L39" s="46">
        <f t="shared" si="3"/>
        <v>68.330869999997958</v>
      </c>
    </row>
    <row r="40" spans="1:12" s="2" customFormat="1" ht="13.8" x14ac:dyDescent="0.25">
      <c r="A40" s="1" t="s">
        <v>84</v>
      </c>
      <c r="B40" s="55" t="s">
        <v>80</v>
      </c>
      <c r="C40" s="55" t="s">
        <v>28</v>
      </c>
      <c r="D40" s="16" t="s">
        <v>83</v>
      </c>
      <c r="E40" s="23">
        <v>4410</v>
      </c>
      <c r="F40" s="23">
        <v>4513.4961300000004</v>
      </c>
      <c r="G40" s="22">
        <f t="shared" si="1"/>
        <v>103.49613000000045</v>
      </c>
      <c r="H40" s="17"/>
      <c r="I40" s="30"/>
      <c r="J40" s="46">
        <f t="shared" si="2"/>
        <v>103.49613000000045</v>
      </c>
      <c r="K40" s="46"/>
      <c r="L40" s="46">
        <f t="shared" si="3"/>
        <v>103.49613000000045</v>
      </c>
    </row>
    <row r="41" spans="1:12" s="10" customFormat="1" ht="13.8" x14ac:dyDescent="0.25">
      <c r="A41" s="8" t="s">
        <v>86</v>
      </c>
      <c r="B41" s="56" t="s">
        <v>46</v>
      </c>
      <c r="C41" s="56" t="s">
        <v>19</v>
      </c>
      <c r="D41" s="25" t="s">
        <v>85</v>
      </c>
      <c r="E41" s="22">
        <v>23071.599999999999</v>
      </c>
      <c r="F41" s="22">
        <v>26327.204000000002</v>
      </c>
      <c r="G41" s="22">
        <f t="shared" si="1"/>
        <v>3255.604000000003</v>
      </c>
      <c r="H41" s="20">
        <f>SUM(H42:H44)</f>
        <v>0</v>
      </c>
      <c r="I41" s="20">
        <f t="shared" ref="I41" si="9">SUM(I42:I44)</f>
        <v>0</v>
      </c>
      <c r="J41" s="45">
        <f t="shared" si="2"/>
        <v>3255.604000000003</v>
      </c>
      <c r="K41" s="45"/>
      <c r="L41" s="45">
        <f t="shared" si="3"/>
        <v>3255.604000000003</v>
      </c>
    </row>
    <row r="42" spans="1:12" s="2" customFormat="1" ht="13.8" x14ac:dyDescent="0.25">
      <c r="A42" s="1" t="s">
        <v>88</v>
      </c>
      <c r="B42" s="55" t="s">
        <v>46</v>
      </c>
      <c r="C42" s="55" t="s">
        <v>18</v>
      </c>
      <c r="D42" s="16" t="s">
        <v>87</v>
      </c>
      <c r="E42" s="23">
        <v>1000</v>
      </c>
      <c r="F42" s="23">
        <v>1000</v>
      </c>
      <c r="G42" s="22">
        <f t="shared" si="1"/>
        <v>0</v>
      </c>
      <c r="H42" s="17"/>
      <c r="I42" s="30"/>
      <c r="J42" s="46">
        <f t="shared" si="2"/>
        <v>0</v>
      </c>
      <c r="K42" s="46"/>
      <c r="L42" s="46">
        <f t="shared" si="3"/>
        <v>0</v>
      </c>
    </row>
    <row r="43" spans="1:12" s="2" customFormat="1" ht="13.8" x14ac:dyDescent="0.25">
      <c r="A43" s="1" t="s">
        <v>90</v>
      </c>
      <c r="B43" s="55" t="s">
        <v>46</v>
      </c>
      <c r="C43" s="55" t="s">
        <v>25</v>
      </c>
      <c r="D43" s="16" t="s">
        <v>89</v>
      </c>
      <c r="E43" s="23">
        <v>5126.8</v>
      </c>
      <c r="F43" s="23">
        <v>7535.5039999999999</v>
      </c>
      <c r="G43" s="22">
        <f t="shared" si="1"/>
        <v>2408.7039999999997</v>
      </c>
      <c r="H43" s="17"/>
      <c r="I43" s="30"/>
      <c r="J43" s="46">
        <f t="shared" si="2"/>
        <v>2408.7039999999997</v>
      </c>
      <c r="K43" s="46"/>
      <c r="L43" s="46">
        <f t="shared" si="3"/>
        <v>2408.7039999999997</v>
      </c>
    </row>
    <row r="44" spans="1:12" s="2" customFormat="1" ht="13.8" x14ac:dyDescent="0.25">
      <c r="A44" s="1" t="s">
        <v>92</v>
      </c>
      <c r="B44" s="55" t="s">
        <v>46</v>
      </c>
      <c r="C44" s="55" t="s">
        <v>28</v>
      </c>
      <c r="D44" s="16" t="s">
        <v>91</v>
      </c>
      <c r="E44" s="23">
        <v>16944.8</v>
      </c>
      <c r="F44" s="23">
        <v>17791.7</v>
      </c>
      <c r="G44" s="22">
        <f t="shared" si="1"/>
        <v>846.90000000000146</v>
      </c>
      <c r="H44" s="17"/>
      <c r="I44" s="30"/>
      <c r="J44" s="46">
        <f t="shared" si="2"/>
        <v>846.90000000000146</v>
      </c>
      <c r="K44" s="46"/>
      <c r="L44" s="46">
        <f t="shared" si="3"/>
        <v>846.90000000000146</v>
      </c>
    </row>
    <row r="45" spans="1:12" s="10" customFormat="1" ht="13.8" x14ac:dyDescent="0.25">
      <c r="A45" s="8" t="s">
        <v>94</v>
      </c>
      <c r="B45" s="56" t="s">
        <v>95</v>
      </c>
      <c r="C45" s="56" t="s">
        <v>19</v>
      </c>
      <c r="D45" s="25" t="s">
        <v>93</v>
      </c>
      <c r="E45" s="22">
        <v>16300</v>
      </c>
      <c r="F45" s="22">
        <v>17300</v>
      </c>
      <c r="G45" s="22">
        <f t="shared" si="1"/>
        <v>1000</v>
      </c>
      <c r="H45" s="20">
        <f>SUM(H46)</f>
        <v>0</v>
      </c>
      <c r="I45" s="20">
        <f>SUM(I46)</f>
        <v>0</v>
      </c>
      <c r="J45" s="45">
        <f t="shared" si="2"/>
        <v>1000</v>
      </c>
      <c r="K45" s="45">
        <v>200</v>
      </c>
      <c r="L45" s="45">
        <f t="shared" si="3"/>
        <v>1200</v>
      </c>
    </row>
    <row r="46" spans="1:12" s="2" customFormat="1" ht="13.8" x14ac:dyDescent="0.25">
      <c r="A46" s="1" t="s">
        <v>97</v>
      </c>
      <c r="B46" s="55" t="s">
        <v>95</v>
      </c>
      <c r="C46" s="55" t="s">
        <v>18</v>
      </c>
      <c r="D46" s="16" t="s">
        <v>96</v>
      </c>
      <c r="E46" s="23">
        <v>16300</v>
      </c>
      <c r="F46" s="23">
        <v>17300</v>
      </c>
      <c r="G46" s="22">
        <f t="shared" si="1"/>
        <v>1000</v>
      </c>
      <c r="H46" s="17"/>
      <c r="I46" s="30"/>
      <c r="J46" s="46">
        <f t="shared" si="2"/>
        <v>1000</v>
      </c>
      <c r="K46" s="46">
        <v>200</v>
      </c>
      <c r="L46" s="46">
        <f t="shared" si="3"/>
        <v>1200</v>
      </c>
    </row>
    <row r="47" spans="1:12" s="10" customFormat="1" ht="13.8" x14ac:dyDescent="0.25">
      <c r="A47" s="8" t="s">
        <v>99</v>
      </c>
      <c r="B47" s="56" t="s">
        <v>34</v>
      </c>
      <c r="C47" s="56" t="s">
        <v>19</v>
      </c>
      <c r="D47" s="25" t="s">
        <v>98</v>
      </c>
      <c r="E47" s="22">
        <v>1005</v>
      </c>
      <c r="F47" s="22">
        <v>1005</v>
      </c>
      <c r="G47" s="22">
        <f t="shared" si="1"/>
        <v>0</v>
      </c>
      <c r="H47" s="20">
        <f>SUM(H48)</f>
        <v>0</v>
      </c>
      <c r="I47" s="20">
        <f>SUM(I48)</f>
        <v>0</v>
      </c>
      <c r="J47" s="45">
        <f t="shared" si="2"/>
        <v>0</v>
      </c>
      <c r="K47" s="45"/>
      <c r="L47" s="45">
        <f t="shared" si="3"/>
        <v>0</v>
      </c>
    </row>
    <row r="48" spans="1:12" s="2" customFormat="1" ht="13.8" x14ac:dyDescent="0.25">
      <c r="A48" s="1" t="s">
        <v>101</v>
      </c>
      <c r="B48" s="55" t="s">
        <v>34</v>
      </c>
      <c r="C48" s="55" t="s">
        <v>18</v>
      </c>
      <c r="D48" s="16" t="s">
        <v>100</v>
      </c>
      <c r="E48" s="23">
        <v>1005</v>
      </c>
      <c r="F48" s="23">
        <v>1005</v>
      </c>
      <c r="G48" s="22">
        <f t="shared" si="1"/>
        <v>0</v>
      </c>
      <c r="H48" s="17"/>
      <c r="I48" s="30"/>
      <c r="J48" s="46">
        <f t="shared" si="2"/>
        <v>0</v>
      </c>
      <c r="K48" s="46"/>
      <c r="L48" s="46">
        <f t="shared" si="3"/>
        <v>0</v>
      </c>
    </row>
    <row r="49" spans="1:12" s="10" customFormat="1" ht="23.4" x14ac:dyDescent="0.25">
      <c r="A49" s="8" t="s">
        <v>103</v>
      </c>
      <c r="B49" s="56" t="s">
        <v>104</v>
      </c>
      <c r="C49" s="56" t="s">
        <v>19</v>
      </c>
      <c r="D49" s="25" t="s">
        <v>102</v>
      </c>
      <c r="E49" s="22">
        <v>28711</v>
      </c>
      <c r="F49" s="22">
        <v>28711</v>
      </c>
      <c r="G49" s="22">
        <f t="shared" si="1"/>
        <v>0</v>
      </c>
      <c r="H49" s="20">
        <f>SUM(H50)</f>
        <v>0</v>
      </c>
      <c r="I49" s="20">
        <f>SUM(I50)</f>
        <v>0</v>
      </c>
      <c r="J49" s="45">
        <f t="shared" si="2"/>
        <v>0</v>
      </c>
      <c r="K49" s="45"/>
      <c r="L49" s="45">
        <f t="shared" si="3"/>
        <v>0</v>
      </c>
    </row>
    <row r="50" spans="1:12" s="2" customFormat="1" ht="24" x14ac:dyDescent="0.25">
      <c r="A50" s="1" t="s">
        <v>106</v>
      </c>
      <c r="B50" s="57" t="s">
        <v>104</v>
      </c>
      <c r="C50" s="57" t="s">
        <v>18</v>
      </c>
      <c r="D50" s="34" t="s">
        <v>105</v>
      </c>
      <c r="E50" s="35">
        <v>28711</v>
      </c>
      <c r="F50" s="35">
        <v>28711</v>
      </c>
      <c r="G50" s="36">
        <f t="shared" si="1"/>
        <v>0</v>
      </c>
      <c r="H50" s="37"/>
      <c r="I50" s="38"/>
      <c r="J50" s="46">
        <f t="shared" si="2"/>
        <v>0</v>
      </c>
      <c r="K50" s="46"/>
      <c r="L50" s="46">
        <f t="shared" si="3"/>
        <v>0</v>
      </c>
    </row>
    <row r="51" spans="1:12" ht="16.8" customHeight="1" x14ac:dyDescent="0.25">
      <c r="B51" s="58"/>
      <c r="C51" s="58"/>
      <c r="D51" s="39" t="s">
        <v>10</v>
      </c>
      <c r="E51" s="40">
        <f t="shared" ref="E51:F51" si="10">E12</f>
        <v>460907</v>
      </c>
      <c r="F51" s="41">
        <f t="shared" si="10"/>
        <v>503509.54681999999</v>
      </c>
      <c r="G51" s="42">
        <f t="shared" si="1"/>
        <v>42602.546819999989</v>
      </c>
      <c r="H51" s="43">
        <f>SUM(H13+H19+H21+H24+H28+H33+H38+H41+H45+H47+H49)</f>
        <v>2563.0033400000002</v>
      </c>
      <c r="I51" s="48">
        <f>SUM(I13+I19+I21+I24+I28+I33+I38+I41+I45+I47+I49)</f>
        <v>8140.5804800000005</v>
      </c>
      <c r="J51" s="49">
        <f>SUM(J13+J19+J21+J24+J28+J33+J38+J41+J45+J47+J49)</f>
        <v>31898.963000000011</v>
      </c>
      <c r="K51" s="49">
        <f>SUM(K13+K19+K21+K24+K28+K33+K38+K41+K45+K47+K49)</f>
        <v>2918.0190000000002</v>
      </c>
      <c r="L51" s="49">
        <f>SUM(L13+L19+L21+L24+L28+L33+L38+L41+L45+L47+L49)</f>
        <v>34816.982000000004</v>
      </c>
    </row>
  </sheetData>
  <mergeCells count="5">
    <mergeCell ref="B7:J7"/>
    <mergeCell ref="D2:I2"/>
    <mergeCell ref="D3:I3"/>
    <mergeCell ref="D4:I4"/>
    <mergeCell ref="D5:I5"/>
  </mergeCells>
  <pageMargins left="1.1417322834645669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2015-06-24T06:13:25Z</cp:lastPrinted>
  <dcterms:created xsi:type="dcterms:W3CDTF">2007-09-07T04:40:06Z</dcterms:created>
  <dcterms:modified xsi:type="dcterms:W3CDTF">2015-06-24T06:13:30Z</dcterms:modified>
</cp:coreProperties>
</file>