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180" windowWidth="19320" windowHeight="10890"/>
  </bookViews>
  <sheets>
    <sheet name="Ведомствен" sheetId="3" r:id="rId1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M5" i="3"/>
  <c r="M14" l="1"/>
  <c r="M54" l="1"/>
  <c r="M63"/>
  <c r="M55" s="1"/>
  <c r="M65"/>
  <c r="M64" s="1"/>
  <c r="M66"/>
  <c r="M59"/>
  <c r="M77" l="1"/>
  <c r="M90"/>
  <c r="A8" l="1"/>
  <c r="L111" l="1"/>
  <c r="K111"/>
  <c r="I111"/>
  <c r="H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67"/>
  <c r="J66"/>
  <c r="J65"/>
  <c r="J64"/>
  <c r="J63"/>
  <c r="J62"/>
  <c r="J61"/>
  <c r="J60"/>
  <c r="J59"/>
  <c r="J58"/>
  <c r="J57"/>
  <c r="J56"/>
  <c r="J55"/>
  <c r="M111" s="1"/>
  <c r="J54"/>
  <c r="J47"/>
  <c r="J46"/>
  <c r="J45"/>
  <c r="J44"/>
  <c r="J43"/>
  <c r="M43" s="1"/>
  <c r="J42"/>
  <c r="M42" s="1"/>
  <c r="J41"/>
  <c r="M41" s="1"/>
  <c r="J40"/>
  <c r="M40" s="1"/>
  <c r="J39"/>
  <c r="M39" s="1"/>
  <c r="J38"/>
  <c r="M38" s="1"/>
  <c r="J37"/>
  <c r="M37" s="1"/>
  <c r="J36"/>
  <c r="M36" s="1"/>
  <c r="J35"/>
  <c r="M35" s="1"/>
  <c r="J34"/>
  <c r="M34" s="1"/>
  <c r="J33"/>
  <c r="M33" s="1"/>
  <c r="J32"/>
  <c r="M32" s="1"/>
  <c r="J31"/>
  <c r="M31" s="1"/>
  <c r="J30"/>
  <c r="M30" s="1"/>
  <c r="J29"/>
  <c r="M29" s="1"/>
  <c r="J28"/>
  <c r="M28" s="1"/>
  <c r="J27"/>
  <c r="M27" s="1"/>
  <c r="J26"/>
  <c r="M26" s="1"/>
  <c r="J25"/>
  <c r="M25" s="1"/>
  <c r="J24"/>
  <c r="M24" s="1"/>
  <c r="J23"/>
  <c r="M23" s="1"/>
  <c r="J22"/>
  <c r="M22" s="1"/>
  <c r="J21"/>
  <c r="M21" s="1"/>
  <c r="J20"/>
  <c r="M20" s="1"/>
  <c r="J19"/>
  <c r="M19" s="1"/>
  <c r="J18"/>
  <c r="M18" s="1"/>
  <c r="J17"/>
  <c r="M17" s="1"/>
  <c r="J16"/>
  <c r="J15"/>
  <c r="J14"/>
  <c r="I10"/>
  <c r="H10"/>
  <c r="J111" l="1"/>
</calcChain>
</file>

<file path=xl/sharedStrings.xml><?xml version="1.0" encoding="utf-8"?>
<sst xmlns="http://schemas.openxmlformats.org/spreadsheetml/2006/main" count="697" uniqueCount="157">
  <si>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</si>
  <si>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</si>
  <si>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</si>
  <si>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</si>
  <si>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</si>
  <si>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</si>
  <si>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</si>
  <si>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</si>
  <si>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</si>
  <si>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</si>
  <si>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</si>
  <si>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</si>
  <si>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</si>
  <si>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</si>
  <si>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</si>
  <si>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</si>
  <si>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</si>
  <si>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</si>
  <si>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</si>
  <si>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</si>
  <si>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Управление финансов Администрации муниципального образования "Вавожский район" Удмуртской Республики</t>
  </si>
  <si>
    <t>130</t>
  </si>
  <si>
    <t>Общегосударственные вопросы</t>
  </si>
  <si>
    <t>0100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</si>
  <si>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</si>
  <si>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</si>
  <si>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</si>
  <si>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</si>
  <si>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«Управление муниципальными финансами»</t>
  </si>
  <si>
    <t>1000000</t>
  </si>
  <si>
    <t>Подпрограмма «Организация бюджетного процесса»</t>
  </si>
  <si>
    <t>1010000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</si>
  <si>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</si>
  <si>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</si>
  <si>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</si>
  <si>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</si>
  <si>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</si>
  <si>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</si>
  <si>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02</t>
  </si>
  <si>
    <t>Администрация муниципального образования "Вавожский район"</t>
  </si>
  <si>
    <t>Муниципальная программа «Социальная поддержка населения» на 2015-2020 годы</t>
  </si>
  <si>
    <t>0400000</t>
  </si>
  <si>
    <t>Подпрограмма «Социальная поддержка семьи и детей»</t>
  </si>
  <si>
    <t>0410000</t>
  </si>
  <si>
    <t>Предоставление мер социальной поддержки многодетным семьям и учёт (регистрация) многодетных семей</t>
  </si>
  <si>
    <t>0410434</t>
  </si>
  <si>
    <t>Организация социальной поддержки детей-сирот и детей, оставшихся без попечения родителей</t>
  </si>
  <si>
    <t>0410441</t>
  </si>
  <si>
    <t>Организация и осуществление деятельности по опеке и попечительству в отношении несовершеннолетних</t>
  </si>
  <si>
    <t>0410442</t>
  </si>
  <si>
    <t>Подпрограмма «Обеспечение жильем отдельных категорий граждан, стимулирование улучшения жилищных условий»</t>
  </si>
  <si>
    <t>0430000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</si>
  <si>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</si>
  <si>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0430447</t>
  </si>
  <si>
    <t>Подпрограмма «Предоставление субсидий и льгот по оплате жилищно-коммунальных услуг»</t>
  </si>
  <si>
    <t>0440000</t>
  </si>
  <si>
    <t>Организация предоставления гражданам субсидий на оплату жилого помещения и коммунальных услуг</t>
  </si>
  <si>
    <t>0440440</t>
  </si>
  <si>
    <t>Муниципальная программа «Безопасность»</t>
  </si>
  <si>
    <t>0600000</t>
  </si>
  <si>
    <t>Подпрограмма «Профилактика правонарушений»</t>
  </si>
  <si>
    <t>0620000</t>
  </si>
  <si>
    <t>Создание и организация деятельности комиссий по делам несовершеннолетних и защите их прав</t>
  </si>
  <si>
    <t>0620435</t>
  </si>
  <si>
    <t>Муниципальная программа «Муниципальное управление» на 2015-2020 годы»</t>
  </si>
  <si>
    <t>0900000</t>
  </si>
  <si>
    <t>Подпрограмма «Создание условий для реализации муниципальной программы» муниципальной программы «Муниципальное управление»</t>
  </si>
  <si>
    <t>0960000</t>
  </si>
  <si>
    <t>Уплата налога на имущество организаций и земельного налога</t>
  </si>
  <si>
    <t>851</t>
  </si>
  <si>
    <t>Налог на имущество</t>
  </si>
  <si>
    <t>0966062</t>
  </si>
  <si>
    <t>1016062</t>
  </si>
  <si>
    <t>Иные межбюджетные трансферты</t>
  </si>
  <si>
    <t>540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</si>
  <si>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</si>
  <si>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</si>
  <si>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09</t>
  </si>
  <si>
    <t>Образование</t>
  </si>
  <si>
    <t>0700</t>
  </si>
  <si>
    <t>07</t>
  </si>
  <si>
    <t>Общее образование</t>
  </si>
  <si>
    <t>0702</t>
  </si>
  <si>
    <t>Другие вопросы в области образования</t>
  </si>
  <si>
    <t>0709</t>
  </si>
  <si>
    <t>Управление народного образования Администрации муниципального образования "Вавожский район" Удмуртской Республики"</t>
  </si>
  <si>
    <t>124</t>
  </si>
  <si>
    <t>Муниципальная программа «Развитие образования и воспитание» на 2015-2020 годы</t>
  </si>
  <si>
    <t>0100000</t>
  </si>
  <si>
    <t>Подпрограмма «Создание условий для реализации муниципальной программы»</t>
  </si>
  <si>
    <t>0150000</t>
  </si>
  <si>
    <t>Дошкольное образование</t>
  </si>
  <si>
    <t>0701</t>
  </si>
  <si>
    <t>Подпрограмма «Развитие дошкольного образования»</t>
  </si>
  <si>
    <t>0110000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</si>
  <si>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</si>
  <si>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</si>
  <si>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0116062</t>
  </si>
  <si>
    <t>Подпрограмма «Развитие общего образования»</t>
  </si>
  <si>
    <t>0120000</t>
  </si>
  <si>
    <t>0126062</t>
  </si>
  <si>
    <t>Подпрограмма «Дополнительное образование и воспитание детей»</t>
  </si>
  <si>
    <t>0130000</t>
  </si>
  <si>
    <t>0136062</t>
  </si>
  <si>
    <t>Молодёжная политика и оздоровление детей</t>
  </si>
  <si>
    <t>0707</t>
  </si>
  <si>
    <t>Подпрограмма «Реализация молодежной политики»</t>
  </si>
  <si>
    <t>0140000</t>
  </si>
  <si>
    <t>0156062</t>
  </si>
  <si>
    <t>Отдел культуры Администрации муниципального образования "Вавожский район" Удмуртской Республики</t>
  </si>
  <si>
    <t>127</t>
  </si>
  <si>
    <t>Муниципальная программа «Развитие культуры и туризма Вавожского района» на 2015-2020 годы</t>
  </si>
  <si>
    <t>0300000</t>
  </si>
  <si>
    <t>0146062</t>
  </si>
  <si>
    <t>Культура и кинематография</t>
  </si>
  <si>
    <t>0800</t>
  </si>
  <si>
    <t>08</t>
  </si>
  <si>
    <t>Культура</t>
  </si>
  <si>
    <t>0801</t>
  </si>
  <si>
    <t>Подпрограмма «Организация библиотечного обслуживания населения»</t>
  </si>
  <si>
    <t>0310000</t>
  </si>
  <si>
    <t>0316062</t>
  </si>
  <si>
    <t>Подпрограмма «Организация досуга и предоставление услуг организаций культуры»</t>
  </si>
  <si>
    <t>0320000</t>
  </si>
  <si>
    <t>0326062</t>
  </si>
  <si>
    <t>Подпрограмма «Развитие музейного дела»</t>
  </si>
  <si>
    <t>0330000</t>
  </si>
  <si>
    <t>0336062</t>
  </si>
  <si>
    <t>Подпрограмма «Развитие местного народного творчества»</t>
  </si>
  <si>
    <t>0340000</t>
  </si>
  <si>
    <t>0346062</t>
  </si>
  <si>
    <t>Вавожский район*01.08.2015</t>
  </si>
  <si>
    <t>01.06.2015</t>
  </si>
  <si>
    <t>Вариант=Вавожский 2015;
Табл=Уточненные росписи бюджета МО 2015;
МО=1300700;
КОСГУ=000;
УБ=1121;
Дата=20150801;
Узлы=07;</t>
  </si>
  <si>
    <t>Вариант=Вавожский 2015;
Табл=Уточненные росписи бюджета МО 2015;
МО=1300700;
КОСГУ=000;
УБ=1121;
Дата=20150601;
Узлы=07;</t>
  </si>
  <si>
    <t>отклонение</t>
  </si>
  <si>
    <t>на 01.08.2015</t>
  </si>
  <si>
    <t>Сессия от 26.06.2015 (переходящие + наказы избирателей)</t>
  </si>
  <si>
    <t xml:space="preserve">к решению Вавожского </t>
  </si>
  <si>
    <t xml:space="preserve">районного Совета депутатов </t>
  </si>
  <si>
    <t>Изменения в ведомственную структуру расходов бюджета муниципального образования</t>
  </si>
  <si>
    <t>поправки август (Полномочия по культуре, переходящие)</t>
  </si>
  <si>
    <t xml:space="preserve">Сумма изменений на 2015 год </t>
  </si>
  <si>
    <t>Приложение 4</t>
  </si>
  <si>
    <t>11</t>
  </si>
  <si>
    <t>00</t>
  </si>
  <si>
    <t>05</t>
  </si>
  <si>
    <t>0766014</t>
  </si>
  <si>
    <t>465</t>
  </si>
  <si>
    <t>0760000</t>
  </si>
  <si>
    <t>0700000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</si>
  <si>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</si>
  <si>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</si>
  <si>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"Содержание и развитие муниципального хозяйства Вавожского района на 2015-2020 годы"</t>
  </si>
  <si>
    <t>Подпрограмма "Капитальные вложения"</t>
  </si>
  <si>
    <t>Строительство объектов муниципальной собственности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</si>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</sst>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#,##0.0000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0" borderId="0" xfId="0" quotePrefix="1" applyNumberFormat="1" applyFont="1" applyFill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164" fontId="7" fillId="0" borderId="1" xfId="0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0" fontId="8" fillId="0" borderId="1" xfId="0" quotePrefix="1" applyFont="1" applyFill="1" applyBorder="1" applyAlignment="1">
      <alignment wrapText="1"/>
    </xf>
    <xf numFmtId="0" fontId="8" fillId="0" borderId="1" xfId="0" quotePrefix="1" applyFont="1" applyBorder="1" applyAlignment="1">
      <alignment wrapText="1"/>
    </xf>
    <xf numFmtId="0" fontId="8" fillId="0" borderId="0" xfId="0" applyFont="1" applyFill="1"/>
    <xf numFmtId="49" fontId="0" fillId="0" borderId="0" xfId="0" applyNumberFormat="1" applyFill="1"/>
    <xf numFmtId="49" fontId="6" fillId="0" borderId="1" xfId="0" applyNumberFormat="1" applyFont="1" applyBorder="1" applyAlignment="1">
      <alignment horizontal="left"/>
    </xf>
    <xf numFmtId="0" fontId="5" fillId="0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166" fontId="6" fillId="0" borderId="1" xfId="0" applyNumberFormat="1" applyFont="1" applyBorder="1" applyAlignment="1"/>
    <xf numFmtId="166" fontId="8" fillId="0" borderId="1" xfId="0" quotePrefix="1" applyNumberFormat="1" applyFont="1" applyBorder="1" applyAlignment="1">
      <alignment wrapText="1"/>
    </xf>
    <xf numFmtId="166" fontId="8" fillId="0" borderId="1" xfId="0" quotePrefix="1" applyNumberFormat="1" applyFont="1" applyFill="1" applyBorder="1" applyAlignment="1">
      <alignment wrapText="1"/>
    </xf>
    <xf numFmtId="166" fontId="2" fillId="0" borderId="1" xfId="0" quotePrefix="1" applyNumberFormat="1" applyFont="1" applyBorder="1" applyAlignment="1">
      <alignment wrapText="1"/>
    </xf>
    <xf numFmtId="166" fontId="2" fillId="0" borderId="1" xfId="0" quotePrefix="1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165" fontId="2" fillId="0" borderId="3" xfId="0" quotePrefix="1" applyNumberFormat="1" applyFont="1" applyBorder="1" applyAlignment="1">
      <alignment wrapText="1"/>
    </xf>
    <xf numFmtId="165" fontId="2" fillId="0" borderId="3" xfId="0" quotePrefix="1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wrapText="1"/>
    </xf>
    <xf numFmtId="0" fontId="0" fillId="0" borderId="0" xfId="0" applyFill="1" applyBorder="1"/>
    <xf numFmtId="165" fontId="8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Fill="1" applyBorder="1" applyAlignment="1">
      <alignment wrapText="1"/>
    </xf>
    <xf numFmtId="165" fontId="6" fillId="0" borderId="1" xfId="0" applyNumberFormat="1" applyFont="1" applyBorder="1" applyAlignment="1"/>
    <xf numFmtId="49" fontId="10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4"/>
  <sheetViews>
    <sheetView tabSelected="1" topLeftCell="A2" workbookViewId="0">
      <selection activeCell="R7" sqref="R7"/>
    </sheetView>
  </sheetViews>
  <sheetFormatPr defaultColWidth="9.140625" defaultRowHeight="15"/>
  <cols>
    <col min="1" max="1" width="50.85546875" style="27" customWidth="1"/>
    <col min="2" max="2" width="5.85546875" style="8" customWidth="1"/>
    <col min="3" max="3" width="7" style="8" hidden="1" customWidth="1"/>
    <col min="4" max="4" width="4" style="8" customWidth="1"/>
    <col min="5" max="5" width="3.42578125" style="8" customWidth="1"/>
    <col min="6" max="6" width="9.140625" style="8"/>
    <col min="7" max="7" width="4.5703125" style="8" customWidth="1"/>
    <col min="8" max="8" width="16.42578125" style="5" hidden="1" customWidth="1"/>
    <col min="9" max="9" width="17.28515625" style="10" hidden="1" customWidth="1"/>
    <col min="10" max="10" width="13" style="10" hidden="1" customWidth="1"/>
    <col min="11" max="11" width="13.28515625" style="10" hidden="1" customWidth="1"/>
    <col min="12" max="12" width="10.42578125" style="10" hidden="1" customWidth="1"/>
    <col min="13" max="13" width="13.5703125" style="10" customWidth="1"/>
    <col min="14" max="16" width="9.140625" style="5"/>
    <col min="17" max="17" width="9.140625" style="5" customWidth="1"/>
    <col min="18" max="16384" width="9.140625" style="5"/>
  </cols>
  <sheetData>
    <row r="1" spans="1:13" s="4" customFormat="1" ht="13.5" hidden="1" customHeight="1">
      <c r="A1" s="40"/>
      <c r="B1" s="41"/>
      <c r="C1" s="41"/>
      <c r="D1" s="41"/>
      <c r="E1" s="41"/>
      <c r="F1" s="41"/>
      <c r="G1" s="41"/>
      <c r="H1" s="42"/>
      <c r="I1" s="42"/>
      <c r="J1" s="43"/>
      <c r="K1" s="43"/>
      <c r="L1" s="44"/>
      <c r="M1" s="44"/>
    </row>
    <row r="2" spans="1:13" s="45" customFormat="1">
      <c r="A2" s="50" t="s">
        <v>143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>
      <c r="A3" s="51" t="s">
        <v>138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>
      <c r="A4" s="52" t="s">
        <v>139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>
      <c r="A5" s="39"/>
      <c r="B5" s="39"/>
      <c r="C5" s="39"/>
      <c r="D5" s="39"/>
      <c r="E5" s="39"/>
      <c r="F5" s="39"/>
      <c r="G5" s="39"/>
      <c r="I5" s="39"/>
      <c r="J5" s="39"/>
      <c r="K5" s="39"/>
      <c r="L5" s="39"/>
      <c r="M5" s="39" t="str">
        <f>"от 11 декабря  "&amp;VALUE(RIGHT(I12,4))&amp;" года  № 243"</f>
        <v>от 11 декабря  2015 года  № 243</v>
      </c>
    </row>
    <row r="6" spans="1:13" ht="9" customHeight="1">
      <c r="A6" s="1"/>
      <c r="B6" s="6"/>
      <c r="C6" s="6"/>
      <c r="D6" s="7"/>
      <c r="E6" s="7"/>
      <c r="F6" s="7"/>
      <c r="G6" s="7"/>
      <c r="I6" s="7"/>
      <c r="J6" s="5"/>
      <c r="K6" s="5"/>
      <c r="L6" s="5"/>
      <c r="M6" s="5"/>
    </row>
    <row r="7" spans="1:13" ht="31.5" customHeight="1">
      <c r="A7" s="53" t="s">
        <v>140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ht="18" customHeight="1">
      <c r="A8" s="54" t="str">
        <f>CONCATENATE("""",LEFT(I12,FIND("*",I12,1)-1),""" ","  на ",IF(MID(I12,FIND("*",I12,1)+4,2)="04","1 квартал ",IF(MID(I12,FIND("*",I12,1)+4,2)="07","1 полугодие ",IF(MID(I12,FIND("*",I12,1)+4,2)="10","9 месяцев ",""))),IF(MID(I12,FIND("*",I12,1)+4,2)="01",CONCATENATE(TEXT(VALUE(RIGHT(I12,4)-1),"0000")," год"),CONCATENATE(RIGHT(I12,4)," год")))</f>
        <v>"Вавожский район"   на 2015 год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13" ht="15" customHeight="1">
      <c r="A9" s="1"/>
      <c r="B9" s="6"/>
      <c r="C9" s="6"/>
      <c r="D9" s="6"/>
      <c r="E9" s="6"/>
      <c r="I9" s="10" t="s">
        <v>136</v>
      </c>
      <c r="J9" s="9"/>
      <c r="K9" s="9"/>
      <c r="L9" s="9"/>
      <c r="M9" s="9" t="s">
        <v>16</v>
      </c>
    </row>
    <row r="10" spans="1:13" ht="60.6" customHeight="1">
      <c r="A10" s="11" t="s">
        <v>1</v>
      </c>
      <c r="B10" s="11" t="s">
        <v>17</v>
      </c>
      <c r="C10" s="12"/>
      <c r="D10" s="38" t="s">
        <v>7</v>
      </c>
      <c r="E10" s="38" t="s">
        <v>9</v>
      </c>
      <c r="F10" s="11" t="s">
        <v>11</v>
      </c>
      <c r="G10" s="11" t="s">
        <v>18</v>
      </c>
      <c r="H10" s="13" t="str">
        <f>"Уточнён-ный план на " &amp;H12</f>
        <v>Уточнён-ный план на 01.06.2015</v>
      </c>
      <c r="I10" s="13" t="str">
        <f>CONCATENATE("Уточнён-ный план на ",IF(MID(I12,FIND("*",I12,1)+4,2)="01",CONCATENATE(TEXT(VALUE(RIGHT(I12,4)-1),"0000")," год"),CONCATENATE(RIGHT(I12,4)," год")))</f>
        <v>Уточнён-ный план на 2015 год</v>
      </c>
      <c r="J10" s="13" t="s">
        <v>135</v>
      </c>
      <c r="K10" s="37" t="s">
        <v>137</v>
      </c>
      <c r="L10" s="37" t="s">
        <v>141</v>
      </c>
      <c r="M10" s="13" t="s">
        <v>142</v>
      </c>
    </row>
    <row r="11" spans="1:13" s="17" customFormat="1" ht="15.75" hidden="1" customHeight="1">
      <c r="A11" s="14" t="s">
        <v>0</v>
      </c>
      <c r="B11" s="15" t="s">
        <v>2</v>
      </c>
      <c r="C11" s="15" t="s">
        <v>4</v>
      </c>
      <c r="D11" s="15" t="s">
        <v>6</v>
      </c>
      <c r="E11" s="15" t="s">
        <v>8</v>
      </c>
      <c r="F11" s="15" t="s">
        <v>10</v>
      </c>
      <c r="G11" s="15" t="s">
        <v>12</v>
      </c>
      <c r="H11" s="29" t="s">
        <v>134</v>
      </c>
      <c r="I11" s="16" t="s">
        <v>133</v>
      </c>
      <c r="J11" s="16"/>
      <c r="K11" s="16"/>
      <c r="L11" s="16"/>
      <c r="M11" s="16"/>
    </row>
    <row r="12" spans="1:13" s="21" customFormat="1" ht="42.75" hidden="1" customHeight="1">
      <c r="A12" s="18" t="s">
        <v>1</v>
      </c>
      <c r="B12" s="19" t="s">
        <v>3</v>
      </c>
      <c r="C12" s="19" t="s">
        <v>5</v>
      </c>
      <c r="D12" s="19" t="s">
        <v>7</v>
      </c>
      <c r="E12" s="19" t="s">
        <v>9</v>
      </c>
      <c r="F12" s="19" t="s">
        <v>11</v>
      </c>
      <c r="G12" s="19" t="s">
        <v>13</v>
      </c>
      <c r="H12" s="30" t="s">
        <v>132</v>
      </c>
      <c r="I12" s="20" t="s">
        <v>131</v>
      </c>
      <c r="J12" s="20"/>
      <c r="K12" s="20"/>
      <c r="L12" s="20"/>
      <c r="M12" s="20"/>
    </row>
    <row r="13" spans="1:13" s="26" customFormat="1" ht="15.75" hidden="1" customHeight="1">
      <c r="A13" s="22" t="s">
        <v>14</v>
      </c>
      <c r="B13" s="23" t="s">
        <v>15</v>
      </c>
      <c r="C13" s="23" t="s">
        <v>15</v>
      </c>
      <c r="D13" s="23" t="s">
        <v>15</v>
      </c>
      <c r="E13" s="23" t="s">
        <v>15</v>
      </c>
      <c r="F13" s="23" t="s">
        <v>15</v>
      </c>
      <c r="G13" s="23" t="s">
        <v>15</v>
      </c>
      <c r="H13" s="25">
        <v>503509.54681999999</v>
      </c>
      <c r="I13" s="25">
        <v>561848.25459999999</v>
      </c>
      <c r="J13" s="24"/>
      <c r="K13" s="24"/>
      <c r="L13" s="24"/>
      <c r="M13" s="24"/>
    </row>
    <row r="14" spans="1:13" s="21" customFormat="1" ht="24">
      <c r="A14" s="31" t="s">
        <v>39</v>
      </c>
      <c r="B14" s="23" t="s">
        <v>33</v>
      </c>
      <c r="C14" s="23" t="s">
        <v>15</v>
      </c>
      <c r="D14" s="23" t="s">
        <v>15</v>
      </c>
      <c r="E14" s="23" t="s">
        <v>15</v>
      </c>
      <c r="F14" s="23" t="s">
        <v>15</v>
      </c>
      <c r="G14" s="23" t="s">
        <v>15</v>
      </c>
      <c r="H14" s="33">
        <v>94788.537819999998</v>
      </c>
      <c r="I14" s="33">
        <v>95417.900599999994</v>
      </c>
      <c r="J14" s="34">
        <f>SUM(I14-H14)</f>
        <v>629.36277999999584</v>
      </c>
      <c r="K14" s="34">
        <v>134.01900000000001</v>
      </c>
      <c r="L14" s="34">
        <v>0</v>
      </c>
      <c r="M14" s="46">
        <f>SUM(M15+M48)</f>
        <v>4227.1000000000004</v>
      </c>
    </row>
    <row r="15" spans="1:13" s="21" customFormat="1" ht="14.25">
      <c r="A15" s="31" t="s">
        <v>22</v>
      </c>
      <c r="B15" s="23" t="s">
        <v>33</v>
      </c>
      <c r="C15" s="23" t="s">
        <v>23</v>
      </c>
      <c r="D15" s="23" t="s">
        <v>24</v>
      </c>
      <c r="E15" s="23"/>
      <c r="F15" s="23" t="s">
        <v>15</v>
      </c>
      <c r="G15" s="23" t="s">
        <v>15</v>
      </c>
      <c r="H15" s="33">
        <v>32107.4</v>
      </c>
      <c r="I15" s="33">
        <v>31747.848999999998</v>
      </c>
      <c r="J15" s="34">
        <f t="shared" ref="J15:J47" si="0">SUM(I15-H15)</f>
        <v>-359.55100000000311</v>
      </c>
      <c r="K15" s="34">
        <v>-976.98099999999999</v>
      </c>
      <c r="L15" s="34">
        <v>0</v>
      </c>
      <c r="M15" s="46">
        <v>127.1</v>
      </c>
    </row>
    <row r="16" spans="1:13" s="21" customFormat="1" ht="36">
      <c r="A16" s="31" t="s">
        <v>25</v>
      </c>
      <c r="B16" s="23" t="s">
        <v>33</v>
      </c>
      <c r="C16" s="23" t="s">
        <v>26</v>
      </c>
      <c r="D16" s="23" t="s">
        <v>24</v>
      </c>
      <c r="E16" s="23" t="s">
        <v>27</v>
      </c>
      <c r="F16" s="23" t="s">
        <v>15</v>
      </c>
      <c r="G16" s="23" t="s">
        <v>15</v>
      </c>
      <c r="H16" s="33">
        <v>27052.5</v>
      </c>
      <c r="I16" s="33">
        <v>27609.84</v>
      </c>
      <c r="J16" s="34">
        <f t="shared" si="0"/>
        <v>557.34000000000015</v>
      </c>
      <c r="K16" s="34">
        <v>90</v>
      </c>
      <c r="L16" s="34"/>
      <c r="M16" s="46">
        <v>127.1</v>
      </c>
    </row>
    <row r="17" spans="1:13" s="21" customFormat="1" ht="24" hidden="1">
      <c r="A17" s="31" t="s">
        <v>40</v>
      </c>
      <c r="B17" s="23" t="s">
        <v>33</v>
      </c>
      <c r="C17" s="23" t="s">
        <v>26</v>
      </c>
      <c r="D17" s="23" t="s">
        <v>24</v>
      </c>
      <c r="E17" s="23" t="s">
        <v>27</v>
      </c>
      <c r="F17" s="23" t="s">
        <v>41</v>
      </c>
      <c r="G17" s="23" t="s">
        <v>15</v>
      </c>
      <c r="H17" s="33">
        <v>1887.2</v>
      </c>
      <c r="I17" s="33">
        <v>1887.2</v>
      </c>
      <c r="J17" s="34">
        <f t="shared" si="0"/>
        <v>0</v>
      </c>
      <c r="K17" s="34"/>
      <c r="L17" s="34"/>
      <c r="M17" s="46">
        <f t="shared" ref="M17:M43" si="1">SUM(J17-K17+L17)</f>
        <v>0</v>
      </c>
    </row>
    <row r="18" spans="1:13" s="21" customFormat="1" ht="14.25" hidden="1">
      <c r="A18" s="31" t="s">
        <v>42</v>
      </c>
      <c r="B18" s="23" t="s">
        <v>33</v>
      </c>
      <c r="C18" s="23" t="s">
        <v>26</v>
      </c>
      <c r="D18" s="23" t="s">
        <v>24</v>
      </c>
      <c r="E18" s="23" t="s">
        <v>27</v>
      </c>
      <c r="F18" s="23" t="s">
        <v>43</v>
      </c>
      <c r="G18" s="23" t="s">
        <v>15</v>
      </c>
      <c r="H18" s="33">
        <v>1615.7</v>
      </c>
      <c r="I18" s="33">
        <v>1615.7</v>
      </c>
      <c r="J18" s="34">
        <f t="shared" si="0"/>
        <v>0</v>
      </c>
      <c r="K18" s="34"/>
      <c r="L18" s="34"/>
      <c r="M18" s="46">
        <f t="shared" si="1"/>
        <v>0</v>
      </c>
    </row>
    <row r="19" spans="1:13" s="21" customFormat="1" ht="24" hidden="1">
      <c r="A19" s="31" t="s">
        <v>44</v>
      </c>
      <c r="B19" s="23" t="s">
        <v>33</v>
      </c>
      <c r="C19" s="23" t="s">
        <v>26</v>
      </c>
      <c r="D19" s="23" t="s">
        <v>24</v>
      </c>
      <c r="E19" s="23" t="s">
        <v>27</v>
      </c>
      <c r="F19" s="23" t="s">
        <v>45</v>
      </c>
      <c r="G19" s="23" t="s">
        <v>15</v>
      </c>
      <c r="H19" s="33">
        <v>388.4</v>
      </c>
      <c r="I19" s="33">
        <v>388.4</v>
      </c>
      <c r="J19" s="34">
        <f t="shared" si="0"/>
        <v>0</v>
      </c>
      <c r="K19" s="34"/>
      <c r="L19" s="34"/>
      <c r="M19" s="46">
        <f t="shared" si="1"/>
        <v>0</v>
      </c>
    </row>
    <row r="20" spans="1:13" s="4" customFormat="1" ht="24.75" hidden="1">
      <c r="A20" s="2" t="s">
        <v>32</v>
      </c>
      <c r="B20" s="3" t="s">
        <v>33</v>
      </c>
      <c r="C20" s="3" t="s">
        <v>26</v>
      </c>
      <c r="D20" s="3" t="s">
        <v>24</v>
      </c>
      <c r="E20" s="3" t="s">
        <v>27</v>
      </c>
      <c r="F20" s="3" t="s">
        <v>45</v>
      </c>
      <c r="G20" s="3" t="s">
        <v>33</v>
      </c>
      <c r="H20" s="35">
        <v>371.4</v>
      </c>
      <c r="I20" s="35">
        <v>371.4</v>
      </c>
      <c r="J20" s="34">
        <f t="shared" si="0"/>
        <v>0</v>
      </c>
      <c r="K20" s="34"/>
      <c r="L20" s="36"/>
      <c r="M20" s="46">
        <f t="shared" si="1"/>
        <v>0</v>
      </c>
    </row>
    <row r="21" spans="1:13" s="4" customFormat="1" ht="24.75" hidden="1">
      <c r="A21" s="2" t="s">
        <v>34</v>
      </c>
      <c r="B21" s="3" t="s">
        <v>33</v>
      </c>
      <c r="C21" s="3" t="s">
        <v>26</v>
      </c>
      <c r="D21" s="3" t="s">
        <v>24</v>
      </c>
      <c r="E21" s="3" t="s">
        <v>27</v>
      </c>
      <c r="F21" s="3" t="s">
        <v>45</v>
      </c>
      <c r="G21" s="3" t="s">
        <v>35</v>
      </c>
      <c r="H21" s="35">
        <v>2</v>
      </c>
      <c r="I21" s="35">
        <v>2</v>
      </c>
      <c r="J21" s="34">
        <f t="shared" si="0"/>
        <v>0</v>
      </c>
      <c r="K21" s="34"/>
      <c r="L21" s="36"/>
      <c r="M21" s="46">
        <f t="shared" si="1"/>
        <v>0</v>
      </c>
    </row>
    <row r="22" spans="1:13" s="4" customFormat="1" ht="24.75" hidden="1">
      <c r="A22" s="2" t="s">
        <v>36</v>
      </c>
      <c r="B22" s="3" t="s">
        <v>33</v>
      </c>
      <c r="C22" s="3" t="s">
        <v>26</v>
      </c>
      <c r="D22" s="3" t="s">
        <v>24</v>
      </c>
      <c r="E22" s="3" t="s">
        <v>27</v>
      </c>
      <c r="F22" s="3" t="s">
        <v>45</v>
      </c>
      <c r="G22" s="3" t="s">
        <v>37</v>
      </c>
      <c r="H22" s="35">
        <v>15</v>
      </c>
      <c r="I22" s="35">
        <v>15</v>
      </c>
      <c r="J22" s="34">
        <f t="shared" si="0"/>
        <v>0</v>
      </c>
      <c r="K22" s="34"/>
      <c r="L22" s="36"/>
      <c r="M22" s="46">
        <f t="shared" si="1"/>
        <v>0</v>
      </c>
    </row>
    <row r="23" spans="1:13" s="21" customFormat="1" ht="24" hidden="1">
      <c r="A23" s="31" t="s">
        <v>46</v>
      </c>
      <c r="B23" s="23" t="s">
        <v>33</v>
      </c>
      <c r="C23" s="23" t="s">
        <v>26</v>
      </c>
      <c r="D23" s="23" t="s">
        <v>24</v>
      </c>
      <c r="E23" s="23" t="s">
        <v>27</v>
      </c>
      <c r="F23" s="23" t="s">
        <v>47</v>
      </c>
      <c r="G23" s="23" t="s">
        <v>15</v>
      </c>
      <c r="H23" s="33">
        <v>62.1</v>
      </c>
      <c r="I23" s="33">
        <v>62.1</v>
      </c>
      <c r="J23" s="34">
        <f t="shared" si="0"/>
        <v>0</v>
      </c>
      <c r="K23" s="34"/>
      <c r="L23" s="34"/>
      <c r="M23" s="46">
        <f t="shared" si="1"/>
        <v>0</v>
      </c>
    </row>
    <row r="24" spans="1:13" s="4" customFormat="1" ht="24.75" hidden="1">
      <c r="A24" s="2" t="s">
        <v>32</v>
      </c>
      <c r="B24" s="3" t="s">
        <v>33</v>
      </c>
      <c r="C24" s="3" t="s">
        <v>26</v>
      </c>
      <c r="D24" s="3" t="s">
        <v>24</v>
      </c>
      <c r="E24" s="3" t="s">
        <v>27</v>
      </c>
      <c r="F24" s="3" t="s">
        <v>47</v>
      </c>
      <c r="G24" s="3" t="s">
        <v>33</v>
      </c>
      <c r="H24" s="35">
        <v>61.422339999999998</v>
      </c>
      <c r="I24" s="35">
        <v>61.422339999999998</v>
      </c>
      <c r="J24" s="34">
        <f t="shared" si="0"/>
        <v>0</v>
      </c>
      <c r="K24" s="34"/>
      <c r="L24" s="36"/>
      <c r="M24" s="46">
        <f t="shared" si="1"/>
        <v>0</v>
      </c>
    </row>
    <row r="25" spans="1:13" s="4" customFormat="1" ht="24.75" hidden="1">
      <c r="A25" s="2" t="s">
        <v>36</v>
      </c>
      <c r="B25" s="3" t="s">
        <v>33</v>
      </c>
      <c r="C25" s="3" t="s">
        <v>26</v>
      </c>
      <c r="D25" s="3" t="s">
        <v>24</v>
      </c>
      <c r="E25" s="3" t="s">
        <v>27</v>
      </c>
      <c r="F25" s="3" t="s">
        <v>47</v>
      </c>
      <c r="G25" s="3" t="s">
        <v>37</v>
      </c>
      <c r="H25" s="35">
        <v>0.67766000000000004</v>
      </c>
      <c r="I25" s="35">
        <v>0.67766000000000004</v>
      </c>
      <c r="J25" s="34">
        <f t="shared" si="0"/>
        <v>0</v>
      </c>
      <c r="K25" s="34"/>
      <c r="L25" s="36"/>
      <c r="M25" s="46">
        <f t="shared" si="1"/>
        <v>0</v>
      </c>
    </row>
    <row r="26" spans="1:13" s="21" customFormat="1" ht="24" hidden="1">
      <c r="A26" s="31" t="s">
        <v>48</v>
      </c>
      <c r="B26" s="23" t="s">
        <v>33</v>
      </c>
      <c r="C26" s="23" t="s">
        <v>26</v>
      </c>
      <c r="D26" s="23" t="s">
        <v>24</v>
      </c>
      <c r="E26" s="23" t="s">
        <v>27</v>
      </c>
      <c r="F26" s="23" t="s">
        <v>49</v>
      </c>
      <c r="G26" s="23" t="s">
        <v>15</v>
      </c>
      <c r="H26" s="33">
        <v>1165.2</v>
      </c>
      <c r="I26" s="33">
        <v>1165.2</v>
      </c>
      <c r="J26" s="34">
        <f t="shared" si="0"/>
        <v>0</v>
      </c>
      <c r="K26" s="34"/>
      <c r="L26" s="34"/>
      <c r="M26" s="46">
        <f t="shared" si="1"/>
        <v>0</v>
      </c>
    </row>
    <row r="27" spans="1:13" s="4" customFormat="1" ht="24.75" hidden="1">
      <c r="A27" s="2" t="s">
        <v>32</v>
      </c>
      <c r="B27" s="3" t="s">
        <v>33</v>
      </c>
      <c r="C27" s="3" t="s">
        <v>26</v>
      </c>
      <c r="D27" s="3" t="s">
        <v>24</v>
      </c>
      <c r="E27" s="3" t="s">
        <v>27</v>
      </c>
      <c r="F27" s="3" t="s">
        <v>49</v>
      </c>
      <c r="G27" s="3" t="s">
        <v>33</v>
      </c>
      <c r="H27" s="35">
        <v>1114.2</v>
      </c>
      <c r="I27" s="35">
        <v>1114.2</v>
      </c>
      <c r="J27" s="34">
        <f t="shared" si="0"/>
        <v>0</v>
      </c>
      <c r="K27" s="34"/>
      <c r="L27" s="36"/>
      <c r="M27" s="46">
        <f t="shared" si="1"/>
        <v>0</v>
      </c>
    </row>
    <row r="28" spans="1:13" s="4" customFormat="1" ht="24.75" hidden="1">
      <c r="A28" s="2" t="s">
        <v>34</v>
      </c>
      <c r="B28" s="3" t="s">
        <v>33</v>
      </c>
      <c r="C28" s="3" t="s">
        <v>26</v>
      </c>
      <c r="D28" s="3" t="s">
        <v>24</v>
      </c>
      <c r="E28" s="3" t="s">
        <v>27</v>
      </c>
      <c r="F28" s="3" t="s">
        <v>49</v>
      </c>
      <c r="G28" s="3" t="s">
        <v>35</v>
      </c>
      <c r="H28" s="35">
        <v>29</v>
      </c>
      <c r="I28" s="35">
        <v>29</v>
      </c>
      <c r="J28" s="34">
        <f t="shared" si="0"/>
        <v>0</v>
      </c>
      <c r="K28" s="34"/>
      <c r="L28" s="36"/>
      <c r="M28" s="46">
        <f t="shared" si="1"/>
        <v>0</v>
      </c>
    </row>
    <row r="29" spans="1:13" s="4" customFormat="1" ht="24.75" hidden="1">
      <c r="A29" s="2" t="s">
        <v>36</v>
      </c>
      <c r="B29" s="3" t="s">
        <v>33</v>
      </c>
      <c r="C29" s="3" t="s">
        <v>26</v>
      </c>
      <c r="D29" s="3" t="s">
        <v>24</v>
      </c>
      <c r="E29" s="3" t="s">
        <v>27</v>
      </c>
      <c r="F29" s="3" t="s">
        <v>49</v>
      </c>
      <c r="G29" s="3" t="s">
        <v>37</v>
      </c>
      <c r="H29" s="35">
        <v>22</v>
      </c>
      <c r="I29" s="35">
        <v>22</v>
      </c>
      <c r="J29" s="34">
        <f t="shared" si="0"/>
        <v>0</v>
      </c>
      <c r="K29" s="34"/>
      <c r="L29" s="36"/>
      <c r="M29" s="46">
        <f t="shared" si="1"/>
        <v>0</v>
      </c>
    </row>
    <row r="30" spans="1:13" s="21" customFormat="1" ht="24" hidden="1">
      <c r="A30" s="31" t="s">
        <v>50</v>
      </c>
      <c r="B30" s="23" t="s">
        <v>33</v>
      </c>
      <c r="C30" s="23" t="s">
        <v>26</v>
      </c>
      <c r="D30" s="23" t="s">
        <v>24</v>
      </c>
      <c r="E30" s="23" t="s">
        <v>27</v>
      </c>
      <c r="F30" s="23" t="s">
        <v>51</v>
      </c>
      <c r="G30" s="23" t="s">
        <v>15</v>
      </c>
      <c r="H30" s="33">
        <v>3</v>
      </c>
      <c r="I30" s="33">
        <v>3</v>
      </c>
      <c r="J30" s="34">
        <f t="shared" si="0"/>
        <v>0</v>
      </c>
      <c r="K30" s="34"/>
      <c r="L30" s="34"/>
      <c r="M30" s="46">
        <f t="shared" si="1"/>
        <v>0</v>
      </c>
    </row>
    <row r="31" spans="1:13" s="21" customFormat="1" ht="156" hidden="1">
      <c r="A31" s="31" t="s">
        <v>52</v>
      </c>
      <c r="B31" s="23" t="s">
        <v>33</v>
      </c>
      <c r="C31" s="23" t="s">
        <v>26</v>
      </c>
      <c r="D31" s="23" t="s">
        <v>24</v>
      </c>
      <c r="E31" s="23" t="s">
        <v>27</v>
      </c>
      <c r="F31" s="23" t="s">
        <v>53</v>
      </c>
      <c r="G31" s="23" t="s">
        <v>15</v>
      </c>
      <c r="H31" s="33">
        <v>3</v>
      </c>
      <c r="I31" s="33">
        <v>3</v>
      </c>
      <c r="J31" s="34">
        <f t="shared" si="0"/>
        <v>0</v>
      </c>
      <c r="K31" s="34"/>
      <c r="L31" s="34"/>
      <c r="M31" s="46">
        <f t="shared" si="1"/>
        <v>0</v>
      </c>
    </row>
    <row r="32" spans="1:13" s="4" customFormat="1" ht="24.75" hidden="1">
      <c r="A32" s="2" t="s">
        <v>32</v>
      </c>
      <c r="B32" s="3" t="s">
        <v>33</v>
      </c>
      <c r="C32" s="3" t="s">
        <v>26</v>
      </c>
      <c r="D32" s="3" t="s">
        <v>24</v>
      </c>
      <c r="E32" s="3" t="s">
        <v>27</v>
      </c>
      <c r="F32" s="3" t="s">
        <v>53</v>
      </c>
      <c r="G32" s="3" t="s">
        <v>33</v>
      </c>
      <c r="H32" s="35">
        <v>3</v>
      </c>
      <c r="I32" s="35">
        <v>3</v>
      </c>
      <c r="J32" s="34">
        <f t="shared" si="0"/>
        <v>0</v>
      </c>
      <c r="K32" s="34"/>
      <c r="L32" s="36"/>
      <c r="M32" s="46">
        <f t="shared" si="1"/>
        <v>0</v>
      </c>
    </row>
    <row r="33" spans="1:13" s="21" customFormat="1" ht="24" hidden="1">
      <c r="A33" s="31" t="s">
        <v>54</v>
      </c>
      <c r="B33" s="23" t="s">
        <v>33</v>
      </c>
      <c r="C33" s="23" t="s">
        <v>26</v>
      </c>
      <c r="D33" s="23" t="s">
        <v>24</v>
      </c>
      <c r="E33" s="23" t="s">
        <v>27</v>
      </c>
      <c r="F33" s="23" t="s">
        <v>55</v>
      </c>
      <c r="G33" s="23" t="s">
        <v>15</v>
      </c>
      <c r="H33" s="33">
        <v>268.5</v>
      </c>
      <c r="I33" s="33">
        <v>268.5</v>
      </c>
      <c r="J33" s="34">
        <f t="shared" si="0"/>
        <v>0</v>
      </c>
      <c r="K33" s="34"/>
      <c r="L33" s="34"/>
      <c r="M33" s="46">
        <f t="shared" si="1"/>
        <v>0</v>
      </c>
    </row>
    <row r="34" spans="1:13" s="21" customFormat="1" ht="24" hidden="1">
      <c r="A34" s="31" t="s">
        <v>56</v>
      </c>
      <c r="B34" s="23" t="s">
        <v>33</v>
      </c>
      <c r="C34" s="23" t="s">
        <v>26</v>
      </c>
      <c r="D34" s="23" t="s">
        <v>24</v>
      </c>
      <c r="E34" s="23" t="s">
        <v>27</v>
      </c>
      <c r="F34" s="23" t="s">
        <v>57</v>
      </c>
      <c r="G34" s="23" t="s">
        <v>15</v>
      </c>
      <c r="H34" s="33">
        <v>268.5</v>
      </c>
      <c r="I34" s="33">
        <v>268.5</v>
      </c>
      <c r="J34" s="34">
        <f t="shared" si="0"/>
        <v>0</v>
      </c>
      <c r="K34" s="34"/>
      <c r="L34" s="34"/>
      <c r="M34" s="46">
        <f t="shared" si="1"/>
        <v>0</v>
      </c>
    </row>
    <row r="35" spans="1:13" s="4" customFormat="1" ht="24.75" hidden="1">
      <c r="A35" s="2" t="s">
        <v>32</v>
      </c>
      <c r="B35" s="3" t="s">
        <v>33</v>
      </c>
      <c r="C35" s="3" t="s">
        <v>26</v>
      </c>
      <c r="D35" s="3" t="s">
        <v>24</v>
      </c>
      <c r="E35" s="3" t="s">
        <v>27</v>
      </c>
      <c r="F35" s="3" t="s">
        <v>57</v>
      </c>
      <c r="G35" s="3" t="s">
        <v>33</v>
      </c>
      <c r="H35" s="35">
        <v>188.7</v>
      </c>
      <c r="I35" s="35">
        <v>188.7</v>
      </c>
      <c r="J35" s="34">
        <f t="shared" si="0"/>
        <v>0</v>
      </c>
      <c r="K35" s="34"/>
      <c r="L35" s="36"/>
      <c r="M35" s="46">
        <f t="shared" si="1"/>
        <v>0</v>
      </c>
    </row>
    <row r="36" spans="1:13" s="4" customFormat="1" ht="24.75" hidden="1">
      <c r="A36" s="2" t="s">
        <v>34</v>
      </c>
      <c r="B36" s="3" t="s">
        <v>33</v>
      </c>
      <c r="C36" s="3" t="s">
        <v>26</v>
      </c>
      <c r="D36" s="3" t="s">
        <v>24</v>
      </c>
      <c r="E36" s="3" t="s">
        <v>27</v>
      </c>
      <c r="F36" s="3" t="s">
        <v>57</v>
      </c>
      <c r="G36" s="3" t="s">
        <v>35</v>
      </c>
      <c r="H36" s="35">
        <v>46</v>
      </c>
      <c r="I36" s="35">
        <v>46</v>
      </c>
      <c r="J36" s="34">
        <f t="shared" si="0"/>
        <v>0</v>
      </c>
      <c r="K36" s="34"/>
      <c r="L36" s="36"/>
      <c r="M36" s="46">
        <f t="shared" si="1"/>
        <v>0</v>
      </c>
    </row>
    <row r="37" spans="1:13" s="4" customFormat="1" ht="24.75" hidden="1">
      <c r="A37" s="2" t="s">
        <v>36</v>
      </c>
      <c r="B37" s="3" t="s">
        <v>33</v>
      </c>
      <c r="C37" s="3" t="s">
        <v>26</v>
      </c>
      <c r="D37" s="3" t="s">
        <v>24</v>
      </c>
      <c r="E37" s="3" t="s">
        <v>27</v>
      </c>
      <c r="F37" s="3" t="s">
        <v>57</v>
      </c>
      <c r="G37" s="3" t="s">
        <v>37</v>
      </c>
      <c r="H37" s="35">
        <v>33.799999999999997</v>
      </c>
      <c r="I37" s="35">
        <v>33.799999999999997</v>
      </c>
      <c r="J37" s="34">
        <f t="shared" si="0"/>
        <v>0</v>
      </c>
      <c r="K37" s="34"/>
      <c r="L37" s="36"/>
      <c r="M37" s="46">
        <f t="shared" si="1"/>
        <v>0</v>
      </c>
    </row>
    <row r="38" spans="1:13" s="21" customFormat="1" ht="14.25" hidden="1">
      <c r="A38" s="31" t="s">
        <v>58</v>
      </c>
      <c r="B38" s="23" t="s">
        <v>33</v>
      </c>
      <c r="C38" s="23" t="s">
        <v>26</v>
      </c>
      <c r="D38" s="23" t="s">
        <v>24</v>
      </c>
      <c r="E38" s="23" t="s">
        <v>27</v>
      </c>
      <c r="F38" s="23" t="s">
        <v>59</v>
      </c>
      <c r="G38" s="23" t="s">
        <v>15</v>
      </c>
      <c r="H38" s="33">
        <v>388.4</v>
      </c>
      <c r="I38" s="33">
        <v>388.4</v>
      </c>
      <c r="J38" s="34">
        <f t="shared" si="0"/>
        <v>0</v>
      </c>
      <c r="K38" s="34"/>
      <c r="L38" s="34"/>
      <c r="M38" s="46">
        <f t="shared" si="1"/>
        <v>0</v>
      </c>
    </row>
    <row r="39" spans="1:13" s="21" customFormat="1" ht="14.25" hidden="1">
      <c r="A39" s="31" t="s">
        <v>60</v>
      </c>
      <c r="B39" s="23" t="s">
        <v>33</v>
      </c>
      <c r="C39" s="23" t="s">
        <v>26</v>
      </c>
      <c r="D39" s="23" t="s">
        <v>24</v>
      </c>
      <c r="E39" s="23" t="s">
        <v>27</v>
      </c>
      <c r="F39" s="23" t="s">
        <v>61</v>
      </c>
      <c r="G39" s="23" t="s">
        <v>15</v>
      </c>
      <c r="H39" s="33">
        <v>388.4</v>
      </c>
      <c r="I39" s="33">
        <v>388.4</v>
      </c>
      <c r="J39" s="34">
        <f t="shared" si="0"/>
        <v>0</v>
      </c>
      <c r="K39" s="34"/>
      <c r="L39" s="34"/>
      <c r="M39" s="46">
        <f t="shared" si="1"/>
        <v>0</v>
      </c>
    </row>
    <row r="40" spans="1:13" s="21" customFormat="1" ht="24" hidden="1">
      <c r="A40" s="31" t="s">
        <v>62</v>
      </c>
      <c r="B40" s="23" t="s">
        <v>33</v>
      </c>
      <c r="C40" s="23" t="s">
        <v>26</v>
      </c>
      <c r="D40" s="23" t="s">
        <v>24</v>
      </c>
      <c r="E40" s="23" t="s">
        <v>27</v>
      </c>
      <c r="F40" s="23" t="s">
        <v>63</v>
      </c>
      <c r="G40" s="23" t="s">
        <v>15</v>
      </c>
      <c r="H40" s="33">
        <v>388.4</v>
      </c>
      <c r="I40" s="33">
        <v>388.4</v>
      </c>
      <c r="J40" s="34">
        <f t="shared" si="0"/>
        <v>0</v>
      </c>
      <c r="K40" s="34"/>
      <c r="L40" s="34"/>
      <c r="M40" s="46">
        <f t="shared" si="1"/>
        <v>0</v>
      </c>
    </row>
    <row r="41" spans="1:13" s="4" customFormat="1" ht="24.75" hidden="1">
      <c r="A41" s="2" t="s">
        <v>32</v>
      </c>
      <c r="B41" s="3" t="s">
        <v>33</v>
      </c>
      <c r="C41" s="3" t="s">
        <v>26</v>
      </c>
      <c r="D41" s="3" t="s">
        <v>24</v>
      </c>
      <c r="E41" s="3" t="s">
        <v>27</v>
      </c>
      <c r="F41" s="3" t="s">
        <v>63</v>
      </c>
      <c r="G41" s="3" t="s">
        <v>33</v>
      </c>
      <c r="H41" s="35">
        <v>371.4</v>
      </c>
      <c r="I41" s="35">
        <v>371.4</v>
      </c>
      <c r="J41" s="34">
        <f t="shared" si="0"/>
        <v>0</v>
      </c>
      <c r="K41" s="34"/>
      <c r="L41" s="36"/>
      <c r="M41" s="46">
        <f t="shared" si="1"/>
        <v>0</v>
      </c>
    </row>
    <row r="42" spans="1:13" s="4" customFormat="1" ht="24.75" hidden="1">
      <c r="A42" s="2" t="s">
        <v>34</v>
      </c>
      <c r="B42" s="3" t="s">
        <v>33</v>
      </c>
      <c r="C42" s="3" t="s">
        <v>26</v>
      </c>
      <c r="D42" s="3" t="s">
        <v>24</v>
      </c>
      <c r="E42" s="3" t="s">
        <v>27</v>
      </c>
      <c r="F42" s="3" t="s">
        <v>63</v>
      </c>
      <c r="G42" s="3" t="s">
        <v>35</v>
      </c>
      <c r="H42" s="35">
        <v>11.8</v>
      </c>
      <c r="I42" s="35">
        <v>11.8</v>
      </c>
      <c r="J42" s="34">
        <f t="shared" si="0"/>
        <v>0</v>
      </c>
      <c r="K42" s="34"/>
      <c r="L42" s="36"/>
      <c r="M42" s="46">
        <f t="shared" si="1"/>
        <v>0</v>
      </c>
    </row>
    <row r="43" spans="1:13" s="4" customFormat="1" ht="24.75" hidden="1">
      <c r="A43" s="2" t="s">
        <v>36</v>
      </c>
      <c r="B43" s="3" t="s">
        <v>33</v>
      </c>
      <c r="C43" s="3" t="s">
        <v>26</v>
      </c>
      <c r="D43" s="3" t="s">
        <v>24</v>
      </c>
      <c r="E43" s="3" t="s">
        <v>27</v>
      </c>
      <c r="F43" s="3" t="s">
        <v>63</v>
      </c>
      <c r="G43" s="3" t="s">
        <v>37</v>
      </c>
      <c r="H43" s="35">
        <v>5.2</v>
      </c>
      <c r="I43" s="35">
        <v>5.2</v>
      </c>
      <c r="J43" s="34">
        <f t="shared" si="0"/>
        <v>0</v>
      </c>
      <c r="K43" s="34"/>
      <c r="L43" s="36"/>
      <c r="M43" s="46">
        <f t="shared" si="1"/>
        <v>0</v>
      </c>
    </row>
    <row r="44" spans="1:13" s="21" customFormat="1" ht="24">
      <c r="A44" s="31" t="s">
        <v>64</v>
      </c>
      <c r="B44" s="23" t="s">
        <v>33</v>
      </c>
      <c r="C44" s="23" t="s">
        <v>26</v>
      </c>
      <c r="D44" s="23" t="s">
        <v>24</v>
      </c>
      <c r="E44" s="23" t="s">
        <v>27</v>
      </c>
      <c r="F44" s="23" t="s">
        <v>65</v>
      </c>
      <c r="G44" s="23" t="s">
        <v>15</v>
      </c>
      <c r="H44" s="33">
        <v>24776.9</v>
      </c>
      <c r="I44" s="33">
        <v>24687.64</v>
      </c>
      <c r="J44" s="34">
        <f t="shared" si="0"/>
        <v>-89.260000000002037</v>
      </c>
      <c r="K44" s="34">
        <v>70</v>
      </c>
      <c r="L44" s="34"/>
      <c r="M44" s="46">
        <v>127.1</v>
      </c>
    </row>
    <row r="45" spans="1:13" s="21" customFormat="1" ht="36">
      <c r="A45" s="31" t="s">
        <v>66</v>
      </c>
      <c r="B45" s="23" t="s">
        <v>33</v>
      </c>
      <c r="C45" s="23" t="s">
        <v>26</v>
      </c>
      <c r="D45" s="23" t="s">
        <v>24</v>
      </c>
      <c r="E45" s="23" t="s">
        <v>27</v>
      </c>
      <c r="F45" s="23" t="s">
        <v>67</v>
      </c>
      <c r="G45" s="23" t="s">
        <v>15</v>
      </c>
      <c r="H45" s="33">
        <v>23155.4</v>
      </c>
      <c r="I45" s="33">
        <v>23066.14</v>
      </c>
      <c r="J45" s="34">
        <f t="shared" si="0"/>
        <v>-89.260000000002037</v>
      </c>
      <c r="K45" s="34"/>
      <c r="L45" s="34"/>
      <c r="M45" s="46">
        <v>127.1</v>
      </c>
    </row>
    <row r="46" spans="1:13" s="21" customFormat="1" ht="14.25">
      <c r="A46" s="31" t="s">
        <v>70</v>
      </c>
      <c r="B46" s="23" t="s">
        <v>33</v>
      </c>
      <c r="C46" s="23" t="s">
        <v>26</v>
      </c>
      <c r="D46" s="23" t="s">
        <v>24</v>
      </c>
      <c r="E46" s="23" t="s">
        <v>27</v>
      </c>
      <c r="F46" s="23" t="s">
        <v>71</v>
      </c>
      <c r="G46" s="23" t="s">
        <v>15</v>
      </c>
      <c r="H46" s="33"/>
      <c r="I46" s="33">
        <v>67.2</v>
      </c>
      <c r="J46" s="34">
        <f t="shared" si="0"/>
        <v>67.2</v>
      </c>
      <c r="K46" s="34"/>
      <c r="L46" s="34"/>
      <c r="M46" s="46">
        <v>127.1</v>
      </c>
    </row>
    <row r="47" spans="1:13" s="4" customFormat="1">
      <c r="A47" s="2" t="s">
        <v>68</v>
      </c>
      <c r="B47" s="3" t="s">
        <v>33</v>
      </c>
      <c r="C47" s="3" t="s">
        <v>26</v>
      </c>
      <c r="D47" s="3" t="s">
        <v>24</v>
      </c>
      <c r="E47" s="3" t="s">
        <v>27</v>
      </c>
      <c r="F47" s="3" t="s">
        <v>71</v>
      </c>
      <c r="G47" s="3" t="s">
        <v>69</v>
      </c>
      <c r="H47" s="35"/>
      <c r="I47" s="35">
        <v>67.2</v>
      </c>
      <c r="J47" s="34">
        <f t="shared" si="0"/>
        <v>67.2</v>
      </c>
      <c r="K47" s="34"/>
      <c r="L47" s="36"/>
      <c r="M47" s="47">
        <v>127.1</v>
      </c>
    </row>
    <row r="48" spans="1:13" s="21" customFormat="1" ht="14.25">
      <c r="A48" s="31" t="s">
        <v>151</v>
      </c>
      <c r="B48" s="23" t="s">
        <v>33</v>
      </c>
      <c r="C48" s="23"/>
      <c r="D48" s="23" t="s">
        <v>144</v>
      </c>
      <c r="E48" s="23" t="s">
        <v>145</v>
      </c>
      <c r="F48" s="23"/>
      <c r="G48" s="23"/>
      <c r="H48" s="33"/>
      <c r="I48" s="33"/>
      <c r="J48" s="34"/>
      <c r="K48" s="34"/>
      <c r="L48" s="34"/>
      <c r="M48" s="46">
        <v>4100</v>
      </c>
    </row>
    <row r="49" spans="1:13" s="21" customFormat="1" ht="14.25">
      <c r="A49" s="31" t="s">
        <v>152</v>
      </c>
      <c r="B49" s="23" t="s">
        <v>33</v>
      </c>
      <c r="C49" s="23"/>
      <c r="D49" s="23" t="s">
        <v>144</v>
      </c>
      <c r="E49" s="23" t="s">
        <v>146</v>
      </c>
      <c r="F49" s="23"/>
      <c r="G49" s="23"/>
      <c r="H49" s="33"/>
      <c r="I49" s="33"/>
      <c r="J49" s="34"/>
      <c r="K49" s="34"/>
      <c r="L49" s="34"/>
      <c r="M49" s="46">
        <v>4100</v>
      </c>
    </row>
    <row r="50" spans="1:13" s="21" customFormat="1" ht="42" customHeight="1">
      <c r="A50" s="31" t="s">
        <v>153</v>
      </c>
      <c r="B50" s="23" t="s">
        <v>33</v>
      </c>
      <c r="C50" s="23"/>
      <c r="D50" s="23" t="s">
        <v>144</v>
      </c>
      <c r="E50" s="23" t="s">
        <v>146</v>
      </c>
      <c r="F50" s="23" t="s">
        <v>150</v>
      </c>
      <c r="G50" s="23"/>
      <c r="H50" s="33"/>
      <c r="I50" s="33"/>
      <c r="J50" s="34"/>
      <c r="K50" s="34"/>
      <c r="L50" s="34"/>
      <c r="M50" s="46">
        <v>4100</v>
      </c>
    </row>
    <row r="51" spans="1:13" s="21" customFormat="1" ht="14.25">
      <c r="A51" s="31" t="s">
        <v>154</v>
      </c>
      <c r="B51" s="23" t="s">
        <v>33</v>
      </c>
      <c r="C51" s="23"/>
      <c r="D51" s="23" t="s">
        <v>144</v>
      </c>
      <c r="E51" s="23" t="s">
        <v>146</v>
      </c>
      <c r="F51" s="23" t="s">
        <v>149</v>
      </c>
      <c r="G51" s="23"/>
      <c r="H51" s="33"/>
      <c r="I51" s="33"/>
      <c r="J51" s="34"/>
      <c r="K51" s="34"/>
      <c r="L51" s="34"/>
      <c r="M51" s="46">
        <v>4100</v>
      </c>
    </row>
    <row r="52" spans="1:13" s="21" customFormat="1" ht="14.25">
      <c r="A52" s="31" t="s">
        <v>155</v>
      </c>
      <c r="B52" s="23" t="s">
        <v>33</v>
      </c>
      <c r="C52" s="23"/>
      <c r="D52" s="23" t="s">
        <v>144</v>
      </c>
      <c r="E52" s="23" t="s">
        <v>146</v>
      </c>
      <c r="F52" s="23" t="s">
        <v>147</v>
      </c>
      <c r="G52" s="23"/>
      <c r="H52" s="33"/>
      <c r="I52" s="33"/>
      <c r="J52" s="34"/>
      <c r="K52" s="34"/>
      <c r="L52" s="34"/>
      <c r="M52" s="46">
        <v>4100</v>
      </c>
    </row>
    <row r="53" spans="1:13" s="4" customFormat="1" ht="36.75">
      <c r="A53" s="2" t="s">
        <v>156</v>
      </c>
      <c r="B53" s="3" t="s">
        <v>33</v>
      </c>
      <c r="C53" s="3"/>
      <c r="D53" s="3" t="s">
        <v>144</v>
      </c>
      <c r="E53" s="3" t="s">
        <v>146</v>
      </c>
      <c r="F53" s="3" t="s">
        <v>147</v>
      </c>
      <c r="G53" s="3" t="s">
        <v>148</v>
      </c>
      <c r="H53" s="35"/>
      <c r="I53" s="35"/>
      <c r="J53" s="34"/>
      <c r="K53" s="34"/>
      <c r="L53" s="36"/>
      <c r="M53" s="47">
        <v>4100</v>
      </c>
    </row>
    <row r="54" spans="1:13" s="21" customFormat="1" ht="36">
      <c r="A54" s="31" t="s">
        <v>85</v>
      </c>
      <c r="B54" s="23" t="s">
        <v>86</v>
      </c>
      <c r="C54" s="23" t="s">
        <v>15</v>
      </c>
      <c r="D54" s="23" t="s">
        <v>15</v>
      </c>
      <c r="E54" s="23" t="s">
        <v>15</v>
      </c>
      <c r="F54" s="23" t="s">
        <v>15</v>
      </c>
      <c r="G54" s="23" t="s">
        <v>15</v>
      </c>
      <c r="H54" s="33">
        <v>290223.29499999998</v>
      </c>
      <c r="I54" s="33">
        <v>348329.47200000001</v>
      </c>
      <c r="J54" s="34">
        <f t="shared" ref="J54:J61" si="2">SUM(I54-H54)</f>
        <v>58106.177000000025</v>
      </c>
      <c r="K54" s="34">
        <v>2704</v>
      </c>
      <c r="L54" s="34">
        <v>175</v>
      </c>
      <c r="M54" s="46">
        <f>SUM(M55)</f>
        <v>16775.200000000004</v>
      </c>
    </row>
    <row r="55" spans="1:13" s="21" customFormat="1" ht="14.25">
      <c r="A55" s="31" t="s">
        <v>78</v>
      </c>
      <c r="B55" s="23" t="s">
        <v>86</v>
      </c>
      <c r="C55" s="23" t="s">
        <v>79</v>
      </c>
      <c r="D55" s="23" t="s">
        <v>80</v>
      </c>
      <c r="E55" s="23"/>
      <c r="F55" s="23" t="s">
        <v>15</v>
      </c>
      <c r="G55" s="23" t="s">
        <v>15</v>
      </c>
      <c r="H55" s="33">
        <v>282940.39500000002</v>
      </c>
      <c r="I55" s="33">
        <v>341030.772</v>
      </c>
      <c r="J55" s="34">
        <f t="shared" si="2"/>
        <v>58090.376999999979</v>
      </c>
      <c r="K55" s="34">
        <v>2704</v>
      </c>
      <c r="L55" s="34">
        <v>175</v>
      </c>
      <c r="M55" s="46">
        <f>SUM(M56+M63+M72)</f>
        <v>16775.200000000004</v>
      </c>
    </row>
    <row r="56" spans="1:13" s="21" customFormat="1" ht="14.25">
      <c r="A56" s="31" t="s">
        <v>91</v>
      </c>
      <c r="B56" s="23" t="s">
        <v>86</v>
      </c>
      <c r="C56" s="23" t="s">
        <v>92</v>
      </c>
      <c r="D56" s="23" t="s">
        <v>80</v>
      </c>
      <c r="E56" s="23" t="s">
        <v>24</v>
      </c>
      <c r="F56" s="23" t="s">
        <v>15</v>
      </c>
      <c r="G56" s="23" t="s">
        <v>15</v>
      </c>
      <c r="H56" s="33">
        <v>83624.553</v>
      </c>
      <c r="I56" s="33">
        <v>135370.995</v>
      </c>
      <c r="J56" s="34">
        <f t="shared" si="2"/>
        <v>51746.441999999995</v>
      </c>
      <c r="K56" s="34">
        <v>1687</v>
      </c>
      <c r="L56" s="34">
        <v>11.5</v>
      </c>
      <c r="M56" s="46">
        <v>5684</v>
      </c>
    </row>
    <row r="57" spans="1:13" s="21" customFormat="1" ht="24">
      <c r="A57" s="31" t="s">
        <v>87</v>
      </c>
      <c r="B57" s="23" t="s">
        <v>86</v>
      </c>
      <c r="C57" s="23" t="s">
        <v>92</v>
      </c>
      <c r="D57" s="23" t="s">
        <v>80</v>
      </c>
      <c r="E57" s="23" t="s">
        <v>24</v>
      </c>
      <c r="F57" s="23" t="s">
        <v>88</v>
      </c>
      <c r="G57" s="23" t="s">
        <v>15</v>
      </c>
      <c r="H57" s="33">
        <v>83624.553</v>
      </c>
      <c r="I57" s="33">
        <v>135138.995</v>
      </c>
      <c r="J57" s="34">
        <f t="shared" si="2"/>
        <v>51514.441999999995</v>
      </c>
      <c r="K57" s="34">
        <v>1455</v>
      </c>
      <c r="L57" s="34">
        <v>11.5</v>
      </c>
      <c r="M57" s="46">
        <v>5684</v>
      </c>
    </row>
    <row r="58" spans="1:13" s="21" customFormat="1" ht="14.25">
      <c r="A58" s="31" t="s">
        <v>93</v>
      </c>
      <c r="B58" s="23" t="s">
        <v>86</v>
      </c>
      <c r="C58" s="23" t="s">
        <v>92</v>
      </c>
      <c r="D58" s="23" t="s">
        <v>80</v>
      </c>
      <c r="E58" s="23" t="s">
        <v>24</v>
      </c>
      <c r="F58" s="23" t="s">
        <v>94</v>
      </c>
      <c r="G58" s="23" t="s">
        <v>15</v>
      </c>
      <c r="H58" s="33">
        <v>83624.553</v>
      </c>
      <c r="I58" s="33">
        <v>135138.995</v>
      </c>
      <c r="J58" s="34">
        <f t="shared" si="2"/>
        <v>51514.441999999995</v>
      </c>
      <c r="K58" s="34">
        <v>1455</v>
      </c>
      <c r="L58" s="34">
        <v>11.5</v>
      </c>
      <c r="M58" s="46">
        <v>5684</v>
      </c>
    </row>
    <row r="59" spans="1:13" s="21" customFormat="1" ht="14.25">
      <c r="A59" s="31" t="s">
        <v>70</v>
      </c>
      <c r="B59" s="23" t="s">
        <v>86</v>
      </c>
      <c r="C59" s="23" t="s">
        <v>92</v>
      </c>
      <c r="D59" s="23" t="s">
        <v>80</v>
      </c>
      <c r="E59" s="23" t="s">
        <v>24</v>
      </c>
      <c r="F59" s="23" t="s">
        <v>97</v>
      </c>
      <c r="G59" s="23" t="s">
        <v>15</v>
      </c>
      <c r="H59" s="33"/>
      <c r="I59" s="33">
        <v>2420.9160000000002</v>
      </c>
      <c r="J59" s="34">
        <f t="shared" si="2"/>
        <v>2420.9160000000002</v>
      </c>
      <c r="K59" s="34"/>
      <c r="L59" s="34"/>
      <c r="M59" s="46">
        <f>SUM(M60:M62)</f>
        <v>5684</v>
      </c>
    </row>
    <row r="60" spans="1:13" s="4" customFormat="1" ht="36.75">
      <c r="A60" s="2" t="s">
        <v>95</v>
      </c>
      <c r="B60" s="3" t="s">
        <v>86</v>
      </c>
      <c r="C60" s="3" t="s">
        <v>92</v>
      </c>
      <c r="D60" s="3" t="s">
        <v>80</v>
      </c>
      <c r="E60" s="3" t="s">
        <v>24</v>
      </c>
      <c r="F60" s="3" t="s">
        <v>97</v>
      </c>
      <c r="G60" s="3" t="s">
        <v>96</v>
      </c>
      <c r="H60" s="35"/>
      <c r="I60" s="35">
        <v>1681.4849999999999</v>
      </c>
      <c r="J60" s="34">
        <f t="shared" si="2"/>
        <v>1681.4849999999999</v>
      </c>
      <c r="K60" s="34"/>
      <c r="L60" s="36"/>
      <c r="M60" s="47">
        <v>3207.2</v>
      </c>
    </row>
    <row r="61" spans="1:13" s="4" customFormat="1" ht="36.75">
      <c r="A61" s="2" t="s">
        <v>75</v>
      </c>
      <c r="B61" s="3" t="s">
        <v>86</v>
      </c>
      <c r="C61" s="3" t="s">
        <v>92</v>
      </c>
      <c r="D61" s="3" t="s">
        <v>80</v>
      </c>
      <c r="E61" s="3" t="s">
        <v>24</v>
      </c>
      <c r="F61" s="3" t="s">
        <v>97</v>
      </c>
      <c r="G61" s="3" t="s">
        <v>76</v>
      </c>
      <c r="H61" s="35"/>
      <c r="I61" s="35">
        <v>505.053</v>
      </c>
      <c r="J61" s="34">
        <f t="shared" si="2"/>
        <v>505.053</v>
      </c>
      <c r="K61" s="34"/>
      <c r="L61" s="36"/>
      <c r="M61" s="47">
        <v>2040.8</v>
      </c>
    </row>
    <row r="62" spans="1:13" s="4" customFormat="1">
      <c r="A62" s="2" t="s">
        <v>68</v>
      </c>
      <c r="B62" s="3" t="s">
        <v>86</v>
      </c>
      <c r="C62" s="3" t="s">
        <v>92</v>
      </c>
      <c r="D62" s="3" t="s">
        <v>80</v>
      </c>
      <c r="E62" s="3" t="s">
        <v>24</v>
      </c>
      <c r="F62" s="3" t="s">
        <v>97</v>
      </c>
      <c r="G62" s="3" t="s">
        <v>69</v>
      </c>
      <c r="H62" s="35"/>
      <c r="I62" s="35">
        <v>234.37799999999999</v>
      </c>
      <c r="J62" s="34">
        <f t="shared" ref="J62:J67" si="3">SUM(I62-H62)</f>
        <v>234.37799999999999</v>
      </c>
      <c r="K62" s="34"/>
      <c r="L62" s="36"/>
      <c r="M62" s="47">
        <v>436</v>
      </c>
    </row>
    <row r="63" spans="1:13" s="21" customFormat="1" ht="14.25">
      <c r="A63" s="31" t="s">
        <v>81</v>
      </c>
      <c r="B63" s="23" t="s">
        <v>86</v>
      </c>
      <c r="C63" s="23" t="s">
        <v>82</v>
      </c>
      <c r="D63" s="23" t="s">
        <v>80</v>
      </c>
      <c r="E63" s="23" t="s">
        <v>38</v>
      </c>
      <c r="F63" s="23" t="s">
        <v>15</v>
      </c>
      <c r="G63" s="23" t="s">
        <v>15</v>
      </c>
      <c r="H63" s="33">
        <v>177867.932</v>
      </c>
      <c r="I63" s="33">
        <v>182096.12899999999</v>
      </c>
      <c r="J63" s="34">
        <f t="shared" si="3"/>
        <v>4228.1969999999856</v>
      </c>
      <c r="K63" s="34">
        <v>1017</v>
      </c>
      <c r="L63" s="34">
        <v>163.5</v>
      </c>
      <c r="M63" s="46">
        <f>SUM(M64)</f>
        <v>11077.300000000001</v>
      </c>
    </row>
    <row r="64" spans="1:13" s="21" customFormat="1" ht="24">
      <c r="A64" s="31" t="s">
        <v>87</v>
      </c>
      <c r="B64" s="23" t="s">
        <v>86</v>
      </c>
      <c r="C64" s="23" t="s">
        <v>82</v>
      </c>
      <c r="D64" s="23" t="s">
        <v>80</v>
      </c>
      <c r="E64" s="23" t="s">
        <v>38</v>
      </c>
      <c r="F64" s="23" t="s">
        <v>88</v>
      </c>
      <c r="G64" s="23" t="s">
        <v>15</v>
      </c>
      <c r="H64" s="33">
        <v>177867.932</v>
      </c>
      <c r="I64" s="33">
        <v>181596.12899999999</v>
      </c>
      <c r="J64" s="34">
        <f t="shared" si="3"/>
        <v>3728.1969999999856</v>
      </c>
      <c r="K64" s="34">
        <v>1017</v>
      </c>
      <c r="L64" s="34">
        <v>163.5</v>
      </c>
      <c r="M64" s="46">
        <f>SUM(M65+M69)</f>
        <v>11077.300000000001</v>
      </c>
    </row>
    <row r="65" spans="1:13" s="21" customFormat="1" ht="14.25">
      <c r="A65" s="31" t="s">
        <v>98</v>
      </c>
      <c r="B65" s="23" t="s">
        <v>86</v>
      </c>
      <c r="C65" s="23" t="s">
        <v>82</v>
      </c>
      <c r="D65" s="23" t="s">
        <v>80</v>
      </c>
      <c r="E65" s="23" t="s">
        <v>38</v>
      </c>
      <c r="F65" s="23" t="s">
        <v>99</v>
      </c>
      <c r="G65" s="23" t="s">
        <v>15</v>
      </c>
      <c r="H65" s="33">
        <v>157642.63200000001</v>
      </c>
      <c r="I65" s="33">
        <v>161563.29800000001</v>
      </c>
      <c r="J65" s="34">
        <f t="shared" si="3"/>
        <v>3920.6659999999974</v>
      </c>
      <c r="K65" s="34">
        <v>969.6</v>
      </c>
      <c r="L65" s="34">
        <v>159.5</v>
      </c>
      <c r="M65" s="46">
        <f>SUM(M66)</f>
        <v>9281.2000000000007</v>
      </c>
    </row>
    <row r="66" spans="1:13" s="21" customFormat="1" ht="14.25">
      <c r="A66" s="31" t="s">
        <v>70</v>
      </c>
      <c r="B66" s="23" t="s">
        <v>86</v>
      </c>
      <c r="C66" s="23" t="s">
        <v>82</v>
      </c>
      <c r="D66" s="23" t="s">
        <v>80</v>
      </c>
      <c r="E66" s="23" t="s">
        <v>38</v>
      </c>
      <c r="F66" s="23" t="s">
        <v>100</v>
      </c>
      <c r="G66" s="23" t="s">
        <v>15</v>
      </c>
      <c r="H66" s="33"/>
      <c r="I66" s="33">
        <v>4891.7539999999999</v>
      </c>
      <c r="J66" s="34">
        <f t="shared" si="3"/>
        <v>4891.7539999999999</v>
      </c>
      <c r="K66" s="34"/>
      <c r="L66" s="34"/>
      <c r="M66" s="46">
        <f>SUM(M67:M68)</f>
        <v>9281.2000000000007</v>
      </c>
    </row>
    <row r="67" spans="1:13" s="4" customFormat="1" ht="36.75">
      <c r="A67" s="2" t="s">
        <v>95</v>
      </c>
      <c r="B67" s="3" t="s">
        <v>86</v>
      </c>
      <c r="C67" s="3" t="s">
        <v>82</v>
      </c>
      <c r="D67" s="3" t="s">
        <v>80</v>
      </c>
      <c r="E67" s="3" t="s">
        <v>38</v>
      </c>
      <c r="F67" s="3" t="s">
        <v>100</v>
      </c>
      <c r="G67" s="3" t="s">
        <v>96</v>
      </c>
      <c r="H67" s="35"/>
      <c r="I67" s="35">
        <v>1149.98</v>
      </c>
      <c r="J67" s="34">
        <f t="shared" si="3"/>
        <v>1149.98</v>
      </c>
      <c r="K67" s="34"/>
      <c r="L67" s="36"/>
      <c r="M67" s="47">
        <v>2244</v>
      </c>
    </row>
    <row r="68" spans="1:13" s="4" customFormat="1">
      <c r="A68" s="2" t="s">
        <v>68</v>
      </c>
      <c r="B68" s="3" t="s">
        <v>86</v>
      </c>
      <c r="C68" s="3"/>
      <c r="D68" s="3" t="s">
        <v>80</v>
      </c>
      <c r="E68" s="3" t="s">
        <v>38</v>
      </c>
      <c r="F68" s="3" t="s">
        <v>100</v>
      </c>
      <c r="G68" s="3" t="s">
        <v>69</v>
      </c>
      <c r="H68" s="35"/>
      <c r="I68" s="35"/>
      <c r="J68" s="34"/>
      <c r="K68" s="34"/>
      <c r="L68" s="36"/>
      <c r="M68" s="47">
        <v>7037.2</v>
      </c>
    </row>
    <row r="69" spans="1:13" s="21" customFormat="1" ht="24">
      <c r="A69" s="31" t="s">
        <v>101</v>
      </c>
      <c r="B69" s="23" t="s">
        <v>86</v>
      </c>
      <c r="C69" s="23"/>
      <c r="D69" s="23" t="s">
        <v>80</v>
      </c>
      <c r="E69" s="23" t="s">
        <v>38</v>
      </c>
      <c r="F69" s="23" t="s">
        <v>102</v>
      </c>
      <c r="G69" s="23"/>
      <c r="H69" s="33"/>
      <c r="I69" s="33"/>
      <c r="J69" s="34"/>
      <c r="K69" s="34"/>
      <c r="L69" s="34"/>
      <c r="M69" s="46">
        <v>1796.1</v>
      </c>
    </row>
    <row r="70" spans="1:13" s="4" customFormat="1">
      <c r="A70" s="31" t="s">
        <v>70</v>
      </c>
      <c r="B70" s="3" t="s">
        <v>86</v>
      </c>
      <c r="C70" s="3"/>
      <c r="D70" s="3" t="s">
        <v>80</v>
      </c>
      <c r="E70" s="3" t="s">
        <v>38</v>
      </c>
      <c r="F70" s="3" t="s">
        <v>103</v>
      </c>
      <c r="G70" s="3"/>
      <c r="H70" s="35"/>
      <c r="I70" s="35"/>
      <c r="J70" s="34"/>
      <c r="K70" s="34"/>
      <c r="L70" s="36"/>
      <c r="M70" s="47">
        <v>1796.1</v>
      </c>
    </row>
    <row r="71" spans="1:13" s="4" customFormat="1">
      <c r="A71" s="2" t="s">
        <v>68</v>
      </c>
      <c r="B71" s="3" t="s">
        <v>86</v>
      </c>
      <c r="C71" s="3"/>
      <c r="D71" s="3" t="s">
        <v>80</v>
      </c>
      <c r="E71" s="3" t="s">
        <v>38</v>
      </c>
      <c r="F71" s="3" t="s">
        <v>103</v>
      </c>
      <c r="G71" s="3" t="s">
        <v>69</v>
      </c>
      <c r="H71" s="35"/>
      <c r="I71" s="35"/>
      <c r="J71" s="34"/>
      <c r="K71" s="34"/>
      <c r="L71" s="36"/>
      <c r="M71" s="47">
        <v>1796.1</v>
      </c>
    </row>
    <row r="72" spans="1:13" s="21" customFormat="1" ht="14.25">
      <c r="A72" s="31" t="s">
        <v>83</v>
      </c>
      <c r="B72" s="23" t="s">
        <v>86</v>
      </c>
      <c r="C72" s="23" t="s">
        <v>84</v>
      </c>
      <c r="D72" s="23" t="s">
        <v>80</v>
      </c>
      <c r="E72" s="23" t="s">
        <v>77</v>
      </c>
      <c r="F72" s="23" t="s">
        <v>15</v>
      </c>
      <c r="G72" s="23" t="s">
        <v>15</v>
      </c>
      <c r="H72" s="33">
        <v>21090.37</v>
      </c>
      <c r="I72" s="33">
        <v>23202.698</v>
      </c>
      <c r="J72" s="34">
        <f t="shared" ref="J72:J76" si="4">SUM(I72-H72)</f>
        <v>2112.3280000000013</v>
      </c>
      <c r="K72" s="34"/>
      <c r="L72" s="34"/>
      <c r="M72" s="46">
        <v>13.9</v>
      </c>
    </row>
    <row r="73" spans="1:13" s="21" customFormat="1" ht="24">
      <c r="A73" s="31" t="s">
        <v>87</v>
      </c>
      <c r="B73" s="23" t="s">
        <v>86</v>
      </c>
      <c r="C73" s="23" t="s">
        <v>84</v>
      </c>
      <c r="D73" s="23" t="s">
        <v>80</v>
      </c>
      <c r="E73" s="23" t="s">
        <v>77</v>
      </c>
      <c r="F73" s="23" t="s">
        <v>88</v>
      </c>
      <c r="G73" s="23" t="s">
        <v>15</v>
      </c>
      <c r="H73" s="33">
        <v>21090.37</v>
      </c>
      <c r="I73" s="33">
        <v>23202.698</v>
      </c>
      <c r="J73" s="34">
        <f t="shared" si="4"/>
        <v>2112.3280000000013</v>
      </c>
      <c r="K73" s="34"/>
      <c r="L73" s="34"/>
      <c r="M73" s="46">
        <v>13.9</v>
      </c>
    </row>
    <row r="74" spans="1:13" s="21" customFormat="1" ht="24">
      <c r="A74" s="31" t="s">
        <v>89</v>
      </c>
      <c r="B74" s="23" t="s">
        <v>86</v>
      </c>
      <c r="C74" s="23" t="s">
        <v>84</v>
      </c>
      <c r="D74" s="23" t="s">
        <v>80</v>
      </c>
      <c r="E74" s="23" t="s">
        <v>77</v>
      </c>
      <c r="F74" s="23" t="s">
        <v>90</v>
      </c>
      <c r="G74" s="23" t="s">
        <v>15</v>
      </c>
      <c r="H74" s="33">
        <v>17955.2</v>
      </c>
      <c r="I74" s="33">
        <v>18046.128000000001</v>
      </c>
      <c r="J74" s="34">
        <f t="shared" si="4"/>
        <v>90.927999999999884</v>
      </c>
      <c r="K74" s="34"/>
      <c r="L74" s="34"/>
      <c r="M74" s="46">
        <v>13.9</v>
      </c>
    </row>
    <row r="75" spans="1:13" s="21" customFormat="1" ht="14.25">
      <c r="A75" s="31" t="s">
        <v>70</v>
      </c>
      <c r="B75" s="23" t="s">
        <v>86</v>
      </c>
      <c r="C75" s="23" t="s">
        <v>84</v>
      </c>
      <c r="D75" s="23" t="s">
        <v>80</v>
      </c>
      <c r="E75" s="23" t="s">
        <v>77</v>
      </c>
      <c r="F75" s="23" t="s">
        <v>108</v>
      </c>
      <c r="G75" s="23" t="s">
        <v>15</v>
      </c>
      <c r="H75" s="33"/>
      <c r="I75" s="33">
        <v>101.39</v>
      </c>
      <c r="J75" s="34">
        <f t="shared" si="4"/>
        <v>101.39</v>
      </c>
      <c r="K75" s="34"/>
      <c r="L75" s="34"/>
      <c r="M75" s="46">
        <v>13.9</v>
      </c>
    </row>
    <row r="76" spans="1:13" s="4" customFormat="1">
      <c r="A76" s="2" t="s">
        <v>68</v>
      </c>
      <c r="B76" s="3" t="s">
        <v>86</v>
      </c>
      <c r="C76" s="3" t="s">
        <v>84</v>
      </c>
      <c r="D76" s="3" t="s">
        <v>80</v>
      </c>
      <c r="E76" s="3" t="s">
        <v>77</v>
      </c>
      <c r="F76" s="3" t="s">
        <v>108</v>
      </c>
      <c r="G76" s="3" t="s">
        <v>69</v>
      </c>
      <c r="H76" s="35"/>
      <c r="I76" s="35">
        <v>101.39</v>
      </c>
      <c r="J76" s="34">
        <f t="shared" si="4"/>
        <v>101.39</v>
      </c>
      <c r="K76" s="34"/>
      <c r="L76" s="36"/>
      <c r="M76" s="47">
        <v>13.9</v>
      </c>
    </row>
    <row r="77" spans="1:13" s="21" customFormat="1" ht="24">
      <c r="A77" s="31" t="s">
        <v>109</v>
      </c>
      <c r="B77" s="23" t="s">
        <v>110</v>
      </c>
      <c r="C77" s="23" t="s">
        <v>15</v>
      </c>
      <c r="D77" s="23" t="s">
        <v>15</v>
      </c>
      <c r="E77" s="23" t="s">
        <v>15</v>
      </c>
      <c r="F77" s="23" t="s">
        <v>15</v>
      </c>
      <c r="G77" s="23" t="s">
        <v>15</v>
      </c>
      <c r="H77" s="33">
        <v>64566.514000000003</v>
      </c>
      <c r="I77" s="33">
        <v>64920.082000000002</v>
      </c>
      <c r="J77" s="34">
        <f t="shared" ref="J77:J88" si="5">SUM(I77-H77)</f>
        <v>353.5679999999993</v>
      </c>
      <c r="K77" s="34">
        <v>80</v>
      </c>
      <c r="L77" s="34">
        <v>-207.5</v>
      </c>
      <c r="M77" s="46">
        <f>SUM(M78+M89)</f>
        <v>1171.5</v>
      </c>
    </row>
    <row r="78" spans="1:13" s="21" customFormat="1" ht="14.25">
      <c r="A78" s="31" t="s">
        <v>78</v>
      </c>
      <c r="B78" s="23" t="s">
        <v>110</v>
      </c>
      <c r="C78" s="23" t="s">
        <v>79</v>
      </c>
      <c r="D78" s="23" t="s">
        <v>80</v>
      </c>
      <c r="E78" s="23"/>
      <c r="F78" s="23" t="s">
        <v>15</v>
      </c>
      <c r="G78" s="23" t="s">
        <v>15</v>
      </c>
      <c r="H78" s="33">
        <v>11404.087</v>
      </c>
      <c r="I78" s="33">
        <v>11964.732</v>
      </c>
      <c r="J78" s="34">
        <f t="shared" si="5"/>
        <v>560.64500000000044</v>
      </c>
      <c r="K78" s="34"/>
      <c r="L78" s="34"/>
      <c r="M78" s="46">
        <v>27.8</v>
      </c>
    </row>
    <row r="79" spans="1:13" s="21" customFormat="1" ht="14.25">
      <c r="A79" s="31" t="s">
        <v>81</v>
      </c>
      <c r="B79" s="23" t="s">
        <v>110</v>
      </c>
      <c r="C79" s="23" t="s">
        <v>82</v>
      </c>
      <c r="D79" s="23" t="s">
        <v>80</v>
      </c>
      <c r="E79" s="23" t="s">
        <v>38</v>
      </c>
      <c r="F79" s="23" t="s">
        <v>15</v>
      </c>
      <c r="G79" s="23" t="s">
        <v>15</v>
      </c>
      <c r="H79" s="33">
        <v>9054.4</v>
      </c>
      <c r="I79" s="33">
        <v>9116.5550000000003</v>
      </c>
      <c r="J79" s="34">
        <f t="shared" si="5"/>
        <v>62.155000000000655</v>
      </c>
      <c r="K79" s="34"/>
      <c r="L79" s="34"/>
      <c r="M79" s="46">
        <v>26.5</v>
      </c>
    </row>
    <row r="80" spans="1:13" s="21" customFormat="1" ht="24">
      <c r="A80" s="31" t="s">
        <v>87</v>
      </c>
      <c r="B80" s="23" t="s">
        <v>110</v>
      </c>
      <c r="C80" s="23" t="s">
        <v>82</v>
      </c>
      <c r="D80" s="23" t="s">
        <v>80</v>
      </c>
      <c r="E80" s="23" t="s">
        <v>38</v>
      </c>
      <c r="F80" s="23" t="s">
        <v>88</v>
      </c>
      <c r="G80" s="23" t="s">
        <v>15</v>
      </c>
      <c r="H80" s="33">
        <v>9054.4</v>
      </c>
      <c r="I80" s="33">
        <v>9116.5550000000003</v>
      </c>
      <c r="J80" s="34">
        <f t="shared" si="5"/>
        <v>62.155000000000655</v>
      </c>
      <c r="K80" s="34"/>
      <c r="L80" s="34"/>
      <c r="M80" s="46">
        <v>26.5</v>
      </c>
    </row>
    <row r="81" spans="1:13" s="21" customFormat="1" ht="24">
      <c r="A81" s="31" t="s">
        <v>101</v>
      </c>
      <c r="B81" s="23" t="s">
        <v>110</v>
      </c>
      <c r="C81" s="23" t="s">
        <v>82</v>
      </c>
      <c r="D81" s="23" t="s">
        <v>80</v>
      </c>
      <c r="E81" s="23" t="s">
        <v>38</v>
      </c>
      <c r="F81" s="23" t="s">
        <v>102</v>
      </c>
      <c r="G81" s="23" t="s">
        <v>15</v>
      </c>
      <c r="H81" s="33">
        <v>9054.4</v>
      </c>
      <c r="I81" s="33">
        <v>9116.5550000000003</v>
      </c>
      <c r="J81" s="34">
        <f t="shared" si="5"/>
        <v>62.155000000000655</v>
      </c>
      <c r="K81" s="34"/>
      <c r="L81" s="34"/>
      <c r="M81" s="46">
        <v>26.5</v>
      </c>
    </row>
    <row r="82" spans="1:13" s="21" customFormat="1" ht="14.25">
      <c r="A82" s="31" t="s">
        <v>70</v>
      </c>
      <c r="B82" s="23" t="s">
        <v>110</v>
      </c>
      <c r="C82" s="23" t="s">
        <v>82</v>
      </c>
      <c r="D82" s="23" t="s">
        <v>80</v>
      </c>
      <c r="E82" s="23" t="s">
        <v>38</v>
      </c>
      <c r="F82" s="23" t="s">
        <v>103</v>
      </c>
      <c r="G82" s="23" t="s">
        <v>15</v>
      </c>
      <c r="H82" s="33"/>
      <c r="I82" s="33">
        <v>10.722</v>
      </c>
      <c r="J82" s="34">
        <f t="shared" si="5"/>
        <v>10.722</v>
      </c>
      <c r="K82" s="34"/>
      <c r="L82" s="34"/>
      <c r="M82" s="46">
        <v>26.5</v>
      </c>
    </row>
    <row r="83" spans="1:13" s="4" customFormat="1" ht="36.75">
      <c r="A83" s="2" t="s">
        <v>95</v>
      </c>
      <c r="B83" s="3" t="s">
        <v>110</v>
      </c>
      <c r="C83" s="3" t="s">
        <v>82</v>
      </c>
      <c r="D83" s="3" t="s">
        <v>80</v>
      </c>
      <c r="E83" s="3" t="s">
        <v>38</v>
      </c>
      <c r="F83" s="3" t="s">
        <v>103</v>
      </c>
      <c r="G83" s="3" t="s">
        <v>96</v>
      </c>
      <c r="H83" s="35"/>
      <c r="I83" s="35">
        <v>10.722</v>
      </c>
      <c r="J83" s="34">
        <f t="shared" si="5"/>
        <v>10.722</v>
      </c>
      <c r="K83" s="34"/>
      <c r="L83" s="36"/>
      <c r="M83" s="47">
        <v>26.5</v>
      </c>
    </row>
    <row r="84" spans="1:13" s="21" customFormat="1" ht="14.25">
      <c r="A84" s="31" t="s">
        <v>104</v>
      </c>
      <c r="B84" s="23" t="s">
        <v>110</v>
      </c>
      <c r="C84" s="23" t="s">
        <v>105</v>
      </c>
      <c r="D84" s="23" t="s">
        <v>80</v>
      </c>
      <c r="E84" s="23" t="s">
        <v>80</v>
      </c>
      <c r="F84" s="23" t="s">
        <v>15</v>
      </c>
      <c r="G84" s="23" t="s">
        <v>15</v>
      </c>
      <c r="H84" s="33">
        <v>2047.3</v>
      </c>
      <c r="I84" s="33">
        <v>2045.79</v>
      </c>
      <c r="J84" s="34">
        <f t="shared" si="5"/>
        <v>-1.5099999999999909</v>
      </c>
      <c r="K84" s="34"/>
      <c r="L84" s="34"/>
      <c r="M84" s="46">
        <v>1.3</v>
      </c>
    </row>
    <row r="85" spans="1:13" s="21" customFormat="1" ht="24">
      <c r="A85" s="31" t="s">
        <v>87</v>
      </c>
      <c r="B85" s="23" t="s">
        <v>110</v>
      </c>
      <c r="C85" s="23" t="s">
        <v>105</v>
      </c>
      <c r="D85" s="23" t="s">
        <v>80</v>
      </c>
      <c r="E85" s="23" t="s">
        <v>80</v>
      </c>
      <c r="F85" s="23" t="s">
        <v>88</v>
      </c>
      <c r="G85" s="23" t="s">
        <v>15</v>
      </c>
      <c r="H85" s="33">
        <v>2047.3</v>
      </c>
      <c r="I85" s="33">
        <v>2045.79</v>
      </c>
      <c r="J85" s="34">
        <f t="shared" si="5"/>
        <v>-1.5099999999999909</v>
      </c>
      <c r="K85" s="34"/>
      <c r="L85" s="34"/>
      <c r="M85" s="46">
        <v>1.3</v>
      </c>
    </row>
    <row r="86" spans="1:13" s="21" customFormat="1" ht="14.25">
      <c r="A86" s="31" t="s">
        <v>106</v>
      </c>
      <c r="B86" s="23" t="s">
        <v>110</v>
      </c>
      <c r="C86" s="23" t="s">
        <v>105</v>
      </c>
      <c r="D86" s="23" t="s">
        <v>80</v>
      </c>
      <c r="E86" s="23" t="s">
        <v>80</v>
      </c>
      <c r="F86" s="23" t="s">
        <v>107</v>
      </c>
      <c r="G86" s="23" t="s">
        <v>15</v>
      </c>
      <c r="H86" s="33">
        <v>2047.3</v>
      </c>
      <c r="I86" s="33">
        <v>2045.79</v>
      </c>
      <c r="J86" s="34">
        <f t="shared" si="5"/>
        <v>-1.5099999999999909</v>
      </c>
      <c r="K86" s="34"/>
      <c r="L86" s="34"/>
      <c r="M86" s="46">
        <v>1.3</v>
      </c>
    </row>
    <row r="87" spans="1:13" s="21" customFormat="1" ht="14.25">
      <c r="A87" s="31" t="s">
        <v>70</v>
      </c>
      <c r="B87" s="23" t="s">
        <v>110</v>
      </c>
      <c r="C87" s="23" t="s">
        <v>105</v>
      </c>
      <c r="D87" s="23" t="s">
        <v>80</v>
      </c>
      <c r="E87" s="23" t="s">
        <v>80</v>
      </c>
      <c r="F87" s="23" t="s">
        <v>113</v>
      </c>
      <c r="G87" s="23" t="s">
        <v>15</v>
      </c>
      <c r="H87" s="33"/>
      <c r="I87" s="33">
        <v>0.61</v>
      </c>
      <c r="J87" s="34">
        <f t="shared" si="5"/>
        <v>0.61</v>
      </c>
      <c r="K87" s="34"/>
      <c r="L87" s="34"/>
      <c r="M87" s="46">
        <v>1.3</v>
      </c>
    </row>
    <row r="88" spans="1:13" s="4" customFormat="1" ht="36.75">
      <c r="A88" s="2" t="s">
        <v>95</v>
      </c>
      <c r="B88" s="3" t="s">
        <v>110</v>
      </c>
      <c r="C88" s="3" t="s">
        <v>105</v>
      </c>
      <c r="D88" s="3" t="s">
        <v>80</v>
      </c>
      <c r="E88" s="3" t="s">
        <v>80</v>
      </c>
      <c r="F88" s="3" t="s">
        <v>113</v>
      </c>
      <c r="G88" s="3" t="s">
        <v>96</v>
      </c>
      <c r="H88" s="35"/>
      <c r="I88" s="35">
        <v>0.61</v>
      </c>
      <c r="J88" s="34">
        <f t="shared" si="5"/>
        <v>0.61</v>
      </c>
      <c r="K88" s="34"/>
      <c r="L88" s="36"/>
      <c r="M88" s="47">
        <v>1.3</v>
      </c>
    </row>
    <row r="89" spans="1:13" s="21" customFormat="1" ht="14.25">
      <c r="A89" s="31" t="s">
        <v>114</v>
      </c>
      <c r="B89" s="23" t="s">
        <v>110</v>
      </c>
      <c r="C89" s="23" t="s">
        <v>115</v>
      </c>
      <c r="D89" s="23" t="s">
        <v>116</v>
      </c>
      <c r="E89" s="23"/>
      <c r="F89" s="23" t="s">
        <v>15</v>
      </c>
      <c r="G89" s="23" t="s">
        <v>15</v>
      </c>
      <c r="H89" s="33">
        <v>51235.427000000003</v>
      </c>
      <c r="I89" s="33">
        <v>51022.55</v>
      </c>
      <c r="J89" s="34">
        <f t="shared" ref="J89:J103" si="6">SUM(I89-H89)</f>
        <v>-212.87700000000041</v>
      </c>
      <c r="K89" s="34">
        <v>80</v>
      </c>
      <c r="L89" s="34">
        <v>-207.5</v>
      </c>
      <c r="M89" s="46">
        <v>1143.7</v>
      </c>
    </row>
    <row r="90" spans="1:13" s="21" customFormat="1" ht="14.25">
      <c r="A90" s="31" t="s">
        <v>117</v>
      </c>
      <c r="B90" s="23" t="s">
        <v>110</v>
      </c>
      <c r="C90" s="23" t="s">
        <v>118</v>
      </c>
      <c r="D90" s="23" t="s">
        <v>116</v>
      </c>
      <c r="E90" s="23" t="s">
        <v>24</v>
      </c>
      <c r="F90" s="23" t="s">
        <v>15</v>
      </c>
      <c r="G90" s="23" t="s">
        <v>15</v>
      </c>
      <c r="H90" s="33">
        <v>46721.930869999997</v>
      </c>
      <c r="I90" s="33">
        <v>46509.053870000003</v>
      </c>
      <c r="J90" s="34">
        <f t="shared" si="6"/>
        <v>-212.87699999999313</v>
      </c>
      <c r="K90" s="34">
        <v>80</v>
      </c>
      <c r="L90" s="34">
        <v>-207.5</v>
      </c>
      <c r="M90" s="46">
        <f>SUM(M92+M95+M98+M101)</f>
        <v>1143.7</v>
      </c>
    </row>
    <row r="91" spans="1:13" s="21" customFormat="1" ht="24">
      <c r="A91" s="31" t="s">
        <v>111</v>
      </c>
      <c r="B91" s="23" t="s">
        <v>110</v>
      </c>
      <c r="C91" s="23" t="s">
        <v>118</v>
      </c>
      <c r="D91" s="23" t="s">
        <v>116</v>
      </c>
      <c r="E91" s="23" t="s">
        <v>24</v>
      </c>
      <c r="F91" s="23" t="s">
        <v>112</v>
      </c>
      <c r="G91" s="23" t="s">
        <v>15</v>
      </c>
      <c r="H91" s="33">
        <v>46721.930869999997</v>
      </c>
      <c r="I91" s="33">
        <v>46509.053870000003</v>
      </c>
      <c r="J91" s="34">
        <f t="shared" si="6"/>
        <v>-212.87699999999313</v>
      </c>
      <c r="K91" s="34">
        <v>80</v>
      </c>
      <c r="L91" s="34">
        <v>-207.5</v>
      </c>
      <c r="M91" s="46">
        <v>1143.7</v>
      </c>
    </row>
    <row r="92" spans="1:13" s="21" customFormat="1" ht="24">
      <c r="A92" s="31" t="s">
        <v>119</v>
      </c>
      <c r="B92" s="23" t="s">
        <v>110</v>
      </c>
      <c r="C92" s="23" t="s">
        <v>118</v>
      </c>
      <c r="D92" s="23" t="s">
        <v>116</v>
      </c>
      <c r="E92" s="23" t="s">
        <v>24</v>
      </c>
      <c r="F92" s="23" t="s">
        <v>120</v>
      </c>
      <c r="G92" s="23" t="s">
        <v>15</v>
      </c>
      <c r="H92" s="33">
        <v>11004.448</v>
      </c>
      <c r="I92" s="33">
        <v>11084.999</v>
      </c>
      <c r="J92" s="34">
        <f t="shared" si="6"/>
        <v>80.550999999999476</v>
      </c>
      <c r="K92" s="34">
        <v>80</v>
      </c>
      <c r="L92" s="34"/>
      <c r="M92" s="46">
        <v>21.8</v>
      </c>
    </row>
    <row r="93" spans="1:13" s="21" customFormat="1" ht="14.25">
      <c r="A93" s="31" t="s">
        <v>70</v>
      </c>
      <c r="B93" s="23" t="s">
        <v>110</v>
      </c>
      <c r="C93" s="23" t="s">
        <v>118</v>
      </c>
      <c r="D93" s="23" t="s">
        <v>116</v>
      </c>
      <c r="E93" s="23" t="s">
        <v>24</v>
      </c>
      <c r="F93" s="23" t="s">
        <v>121</v>
      </c>
      <c r="G93" s="23" t="s">
        <v>15</v>
      </c>
      <c r="H93" s="33"/>
      <c r="I93" s="33">
        <v>12.151999999999999</v>
      </c>
      <c r="J93" s="34">
        <f t="shared" si="6"/>
        <v>12.151999999999999</v>
      </c>
      <c r="K93" s="34"/>
      <c r="L93" s="34"/>
      <c r="M93" s="46">
        <v>21.8</v>
      </c>
    </row>
    <row r="94" spans="1:13" s="4" customFormat="1" ht="36.75">
      <c r="A94" s="2" t="s">
        <v>95</v>
      </c>
      <c r="B94" s="3" t="s">
        <v>110</v>
      </c>
      <c r="C94" s="3" t="s">
        <v>118</v>
      </c>
      <c r="D94" s="3" t="s">
        <v>116</v>
      </c>
      <c r="E94" s="3" t="s">
        <v>24</v>
      </c>
      <c r="F94" s="3" t="s">
        <v>121</v>
      </c>
      <c r="G94" s="3" t="s">
        <v>96</v>
      </c>
      <c r="H94" s="35"/>
      <c r="I94" s="35">
        <v>12.151999999999999</v>
      </c>
      <c r="J94" s="34">
        <f t="shared" si="6"/>
        <v>12.151999999999999</v>
      </c>
      <c r="K94" s="34"/>
      <c r="L94" s="36"/>
      <c r="M94" s="47">
        <v>21.8</v>
      </c>
    </row>
    <row r="95" spans="1:13" s="21" customFormat="1" ht="24">
      <c r="A95" s="31" t="s">
        <v>122</v>
      </c>
      <c r="B95" s="23" t="s">
        <v>110</v>
      </c>
      <c r="C95" s="23" t="s">
        <v>118</v>
      </c>
      <c r="D95" s="23" t="s">
        <v>116</v>
      </c>
      <c r="E95" s="23" t="s">
        <v>24</v>
      </c>
      <c r="F95" s="23" t="s">
        <v>123</v>
      </c>
      <c r="G95" s="23" t="s">
        <v>15</v>
      </c>
      <c r="H95" s="33">
        <v>30599.436160000001</v>
      </c>
      <c r="I95" s="33">
        <v>30307.417160000001</v>
      </c>
      <c r="J95" s="34">
        <f t="shared" si="6"/>
        <v>-292.01900000000023</v>
      </c>
      <c r="K95" s="34"/>
      <c r="L95" s="34">
        <v>-207.5</v>
      </c>
      <c r="M95" s="46">
        <v>1065.9000000000001</v>
      </c>
    </row>
    <row r="96" spans="1:13" s="21" customFormat="1" ht="14.25">
      <c r="A96" s="31" t="s">
        <v>70</v>
      </c>
      <c r="B96" s="23" t="s">
        <v>110</v>
      </c>
      <c r="C96" s="23" t="s">
        <v>118</v>
      </c>
      <c r="D96" s="23" t="s">
        <v>116</v>
      </c>
      <c r="E96" s="23" t="s">
        <v>24</v>
      </c>
      <c r="F96" s="23" t="s">
        <v>124</v>
      </c>
      <c r="G96" s="23" t="s">
        <v>15</v>
      </c>
      <c r="H96" s="33"/>
      <c r="I96" s="33">
        <v>539.221</v>
      </c>
      <c r="J96" s="34">
        <f t="shared" si="6"/>
        <v>539.221</v>
      </c>
      <c r="K96" s="34"/>
      <c r="L96" s="34"/>
      <c r="M96" s="46">
        <v>1065.9000000000001</v>
      </c>
    </row>
    <row r="97" spans="1:13" s="4" customFormat="1" ht="36.75">
      <c r="A97" s="2" t="s">
        <v>95</v>
      </c>
      <c r="B97" s="3" t="s">
        <v>110</v>
      </c>
      <c r="C97" s="3" t="s">
        <v>118</v>
      </c>
      <c r="D97" s="3" t="s">
        <v>116</v>
      </c>
      <c r="E97" s="3" t="s">
        <v>24</v>
      </c>
      <c r="F97" s="3" t="s">
        <v>124</v>
      </c>
      <c r="G97" s="3" t="s">
        <v>96</v>
      </c>
      <c r="H97" s="35"/>
      <c r="I97" s="35">
        <v>539.221</v>
      </c>
      <c r="J97" s="34">
        <f t="shared" si="6"/>
        <v>539.221</v>
      </c>
      <c r="K97" s="34"/>
      <c r="L97" s="36"/>
      <c r="M97" s="47">
        <v>1065.9000000000001</v>
      </c>
    </row>
    <row r="98" spans="1:13" s="21" customFormat="1" ht="14.25">
      <c r="A98" s="31" t="s">
        <v>125</v>
      </c>
      <c r="B98" s="23" t="s">
        <v>110</v>
      </c>
      <c r="C98" s="23" t="s">
        <v>118</v>
      </c>
      <c r="D98" s="23" t="s">
        <v>116</v>
      </c>
      <c r="E98" s="23" t="s">
        <v>24</v>
      </c>
      <c r="F98" s="23" t="s">
        <v>126</v>
      </c>
      <c r="G98" s="23" t="s">
        <v>15</v>
      </c>
      <c r="H98" s="33">
        <v>2515.4</v>
      </c>
      <c r="I98" s="33">
        <v>2518.5990000000002</v>
      </c>
      <c r="J98" s="34">
        <f t="shared" si="6"/>
        <v>3.1990000000000691</v>
      </c>
      <c r="K98" s="34"/>
      <c r="L98" s="34"/>
      <c r="M98" s="46">
        <v>39.5</v>
      </c>
    </row>
    <row r="99" spans="1:13" s="21" customFormat="1" ht="14.25">
      <c r="A99" s="31" t="s">
        <v>70</v>
      </c>
      <c r="B99" s="23" t="s">
        <v>110</v>
      </c>
      <c r="C99" s="23" t="s">
        <v>118</v>
      </c>
      <c r="D99" s="23" t="s">
        <v>116</v>
      </c>
      <c r="E99" s="23" t="s">
        <v>24</v>
      </c>
      <c r="F99" s="23" t="s">
        <v>127</v>
      </c>
      <c r="G99" s="23" t="s">
        <v>15</v>
      </c>
      <c r="H99" s="33"/>
      <c r="I99" s="33">
        <v>22.052</v>
      </c>
      <c r="J99" s="34">
        <f t="shared" si="6"/>
        <v>22.052</v>
      </c>
      <c r="K99" s="34"/>
      <c r="L99" s="34"/>
      <c r="M99" s="46">
        <v>39.5</v>
      </c>
    </row>
    <row r="100" spans="1:13" s="4" customFormat="1" ht="36.75">
      <c r="A100" s="2" t="s">
        <v>95</v>
      </c>
      <c r="B100" s="3" t="s">
        <v>110</v>
      </c>
      <c r="C100" s="3" t="s">
        <v>118</v>
      </c>
      <c r="D100" s="3" t="s">
        <v>116</v>
      </c>
      <c r="E100" s="3" t="s">
        <v>24</v>
      </c>
      <c r="F100" s="3" t="s">
        <v>127</v>
      </c>
      <c r="G100" s="3" t="s">
        <v>96</v>
      </c>
      <c r="H100" s="35"/>
      <c r="I100" s="35">
        <v>22.052</v>
      </c>
      <c r="J100" s="34">
        <f t="shared" si="6"/>
        <v>22.052</v>
      </c>
      <c r="K100" s="34"/>
      <c r="L100" s="36"/>
      <c r="M100" s="47">
        <v>39.5</v>
      </c>
    </row>
    <row r="101" spans="1:13" s="21" customFormat="1" ht="14.25">
      <c r="A101" s="31" t="s">
        <v>128</v>
      </c>
      <c r="B101" s="23" t="s">
        <v>110</v>
      </c>
      <c r="C101" s="23" t="s">
        <v>118</v>
      </c>
      <c r="D101" s="23" t="s">
        <v>116</v>
      </c>
      <c r="E101" s="23" t="s">
        <v>24</v>
      </c>
      <c r="F101" s="23" t="s">
        <v>129</v>
      </c>
      <c r="G101" s="23" t="s">
        <v>15</v>
      </c>
      <c r="H101" s="33">
        <v>1906.64671</v>
      </c>
      <c r="I101" s="33">
        <v>1902.03871</v>
      </c>
      <c r="J101" s="34">
        <f t="shared" si="6"/>
        <v>-4.6079999999999472</v>
      </c>
      <c r="K101" s="34"/>
      <c r="L101" s="34"/>
      <c r="M101" s="46">
        <v>16.5</v>
      </c>
    </row>
    <row r="102" spans="1:13" s="21" customFormat="1" ht="14.25">
      <c r="A102" s="31" t="s">
        <v>70</v>
      </c>
      <c r="B102" s="23" t="s">
        <v>110</v>
      </c>
      <c r="C102" s="23" t="s">
        <v>118</v>
      </c>
      <c r="D102" s="23" t="s">
        <v>116</v>
      </c>
      <c r="E102" s="23" t="s">
        <v>24</v>
      </c>
      <c r="F102" s="23" t="s">
        <v>130</v>
      </c>
      <c r="G102" s="23" t="s">
        <v>15</v>
      </c>
      <c r="H102" s="33"/>
      <c r="I102" s="33">
        <v>8</v>
      </c>
      <c r="J102" s="34">
        <f t="shared" si="6"/>
        <v>8</v>
      </c>
      <c r="K102" s="34"/>
      <c r="L102" s="34"/>
      <c r="M102" s="46">
        <v>16.5</v>
      </c>
    </row>
    <row r="103" spans="1:13" s="4" customFormat="1" ht="36.75">
      <c r="A103" s="2" t="s">
        <v>95</v>
      </c>
      <c r="B103" s="3" t="s">
        <v>110</v>
      </c>
      <c r="C103" s="3" t="s">
        <v>118</v>
      </c>
      <c r="D103" s="3" t="s">
        <v>116</v>
      </c>
      <c r="E103" s="3" t="s">
        <v>24</v>
      </c>
      <c r="F103" s="3" t="s">
        <v>130</v>
      </c>
      <c r="G103" s="3" t="s">
        <v>96</v>
      </c>
      <c r="H103" s="35"/>
      <c r="I103" s="35">
        <v>8</v>
      </c>
      <c r="J103" s="34">
        <f t="shared" si="6"/>
        <v>8</v>
      </c>
      <c r="K103" s="34"/>
      <c r="L103" s="36"/>
      <c r="M103" s="47">
        <v>16.5</v>
      </c>
    </row>
    <row r="104" spans="1:13" s="21" customFormat="1" ht="24">
      <c r="A104" s="31" t="s">
        <v>20</v>
      </c>
      <c r="B104" s="23" t="s">
        <v>21</v>
      </c>
      <c r="C104" s="23" t="s">
        <v>15</v>
      </c>
      <c r="D104" s="23" t="s">
        <v>15</v>
      </c>
      <c r="E104" s="23" t="s">
        <v>15</v>
      </c>
      <c r="F104" s="23" t="s">
        <v>15</v>
      </c>
      <c r="G104" s="23" t="s">
        <v>15</v>
      </c>
      <c r="H104" s="33">
        <v>39331.300000000003</v>
      </c>
      <c r="I104" s="33">
        <v>38591.4</v>
      </c>
      <c r="J104" s="34">
        <f t="shared" ref="J104:J110" si="7">SUM(I104-H104)</f>
        <v>-739.90000000000146</v>
      </c>
      <c r="K104" s="34"/>
      <c r="L104" s="34"/>
      <c r="M104" s="46">
        <v>1226.2</v>
      </c>
    </row>
    <row r="105" spans="1:13" s="21" customFormat="1" ht="14.25">
      <c r="A105" s="31" t="s">
        <v>22</v>
      </c>
      <c r="B105" s="23" t="s">
        <v>21</v>
      </c>
      <c r="C105" s="23" t="s">
        <v>23</v>
      </c>
      <c r="D105" s="23" t="s">
        <v>24</v>
      </c>
      <c r="E105" s="23"/>
      <c r="F105" s="23" t="s">
        <v>15</v>
      </c>
      <c r="G105" s="23" t="s">
        <v>15</v>
      </c>
      <c r="H105" s="33">
        <v>7865.8</v>
      </c>
      <c r="I105" s="33">
        <v>7125.9</v>
      </c>
      <c r="J105" s="34">
        <f t="shared" si="7"/>
        <v>-739.90000000000055</v>
      </c>
      <c r="K105" s="34"/>
      <c r="L105" s="34"/>
      <c r="M105" s="46">
        <v>1226.2</v>
      </c>
    </row>
    <row r="106" spans="1:13" s="21" customFormat="1" ht="36">
      <c r="A106" s="31" t="s">
        <v>25</v>
      </c>
      <c r="B106" s="23" t="s">
        <v>21</v>
      </c>
      <c r="C106" s="23" t="s">
        <v>26</v>
      </c>
      <c r="D106" s="23" t="s">
        <v>24</v>
      </c>
      <c r="E106" s="23" t="s">
        <v>27</v>
      </c>
      <c r="F106" s="23" t="s">
        <v>15</v>
      </c>
      <c r="G106" s="23" t="s">
        <v>15</v>
      </c>
      <c r="H106" s="33">
        <v>1388.8</v>
      </c>
      <c r="I106" s="33">
        <v>643.1</v>
      </c>
      <c r="J106" s="34">
        <f t="shared" si="7"/>
        <v>-745.69999999999993</v>
      </c>
      <c r="K106" s="34"/>
      <c r="L106" s="34"/>
      <c r="M106" s="46">
        <v>1226.2</v>
      </c>
    </row>
    <row r="107" spans="1:13" s="21" customFormat="1" ht="24">
      <c r="A107" s="31" t="s">
        <v>28</v>
      </c>
      <c r="B107" s="23" t="s">
        <v>21</v>
      </c>
      <c r="C107" s="23" t="s">
        <v>26</v>
      </c>
      <c r="D107" s="23" t="s">
        <v>24</v>
      </c>
      <c r="E107" s="23" t="s">
        <v>27</v>
      </c>
      <c r="F107" s="23" t="s">
        <v>29</v>
      </c>
      <c r="G107" s="23" t="s">
        <v>15</v>
      </c>
      <c r="H107" s="33">
        <v>1388.8</v>
      </c>
      <c r="I107" s="33">
        <v>643.1</v>
      </c>
      <c r="J107" s="34">
        <f t="shared" si="7"/>
        <v>-745.69999999999993</v>
      </c>
      <c r="K107" s="34"/>
      <c r="L107" s="34"/>
      <c r="M107" s="46">
        <v>1226.2</v>
      </c>
    </row>
    <row r="108" spans="1:13" s="21" customFormat="1" ht="14.25">
      <c r="A108" s="31" t="s">
        <v>30</v>
      </c>
      <c r="B108" s="23" t="s">
        <v>21</v>
      </c>
      <c r="C108" s="23" t="s">
        <v>26</v>
      </c>
      <c r="D108" s="23" t="s">
        <v>24</v>
      </c>
      <c r="E108" s="23" t="s">
        <v>27</v>
      </c>
      <c r="F108" s="23" t="s">
        <v>31</v>
      </c>
      <c r="G108" s="23" t="s">
        <v>15</v>
      </c>
      <c r="H108" s="33">
        <v>1388.8</v>
      </c>
      <c r="I108" s="33">
        <v>643.1</v>
      </c>
      <c r="J108" s="34">
        <f t="shared" si="7"/>
        <v>-745.69999999999993</v>
      </c>
      <c r="K108" s="34"/>
      <c r="L108" s="34"/>
      <c r="M108" s="46">
        <v>1226.2</v>
      </c>
    </row>
    <row r="109" spans="1:13" s="21" customFormat="1" ht="15.6" customHeight="1">
      <c r="A109" s="31" t="s">
        <v>70</v>
      </c>
      <c r="B109" s="23" t="s">
        <v>21</v>
      </c>
      <c r="C109" s="23" t="s">
        <v>26</v>
      </c>
      <c r="D109" s="23" t="s">
        <v>24</v>
      </c>
      <c r="E109" s="23" t="s">
        <v>27</v>
      </c>
      <c r="F109" s="23" t="s">
        <v>72</v>
      </c>
      <c r="G109" s="23" t="s">
        <v>15</v>
      </c>
      <c r="H109" s="33">
        <v>1388.8</v>
      </c>
      <c r="I109" s="33">
        <v>643.1</v>
      </c>
      <c r="J109" s="34">
        <f t="shared" si="7"/>
        <v>-745.69999999999993</v>
      </c>
      <c r="K109" s="34"/>
      <c r="L109" s="34"/>
      <c r="M109" s="46">
        <v>1226.2</v>
      </c>
    </row>
    <row r="110" spans="1:13" s="4" customFormat="1">
      <c r="A110" s="49" t="s">
        <v>73</v>
      </c>
      <c r="B110" s="3" t="s">
        <v>21</v>
      </c>
      <c r="C110" s="3" t="s">
        <v>26</v>
      </c>
      <c r="D110" s="3" t="s">
        <v>24</v>
      </c>
      <c r="E110" s="3" t="s">
        <v>27</v>
      </c>
      <c r="F110" s="3" t="s">
        <v>72</v>
      </c>
      <c r="G110" s="3" t="s">
        <v>74</v>
      </c>
      <c r="H110" s="35">
        <v>1388.8</v>
      </c>
      <c r="I110" s="35">
        <v>643.1</v>
      </c>
      <c r="J110" s="34">
        <f t="shared" si="7"/>
        <v>-745.69999999999993</v>
      </c>
      <c r="K110" s="34"/>
      <c r="L110" s="36"/>
      <c r="M110" s="47">
        <v>1226.2</v>
      </c>
    </row>
    <row r="111" spans="1:13">
      <c r="A111" s="28" t="s">
        <v>19</v>
      </c>
      <c r="B111" s="28"/>
      <c r="C111" s="28"/>
      <c r="D111" s="28"/>
      <c r="E111" s="28"/>
      <c r="F111" s="28"/>
      <c r="G111" s="28"/>
      <c r="H111" s="32" t="e">
        <f>SUM(H14+#REF!+H54+H77+#REF!+H104)</f>
        <v>#REF!</v>
      </c>
      <c r="I111" s="32" t="e">
        <f>SUM(I14+#REF!+I54+I77+#REF!+I104)</f>
        <v>#REF!</v>
      </c>
      <c r="J111" s="32" t="e">
        <f>SUM(J14+#REF!+J54+J77+#REF!+J104)</f>
        <v>#REF!</v>
      </c>
      <c r="K111" s="32" t="e">
        <f>SUM(K14+#REF!+K54+K77+#REF!+K104)</f>
        <v>#REF!</v>
      </c>
      <c r="L111" s="32" t="e">
        <f>SUM(L14+#REF!+L54+L77+#REF!+L104)</f>
        <v>#REF!</v>
      </c>
      <c r="M111" s="48">
        <f>SUM(M14+M54+M77+M104)</f>
        <v>23400.000000000004</v>
      </c>
    </row>
    <row r="114" spans="10:11">
      <c r="J114" s="8"/>
      <c r="K114" s="8"/>
    </row>
  </sheetData>
  <mergeCells count="5">
    <mergeCell ref="A2:M2"/>
    <mergeCell ref="A3:M3"/>
    <mergeCell ref="A4:M4"/>
    <mergeCell ref="A7:M7"/>
    <mergeCell ref="A8:M8"/>
  </mergeCells>
  <pageMargins left="0.70866141732283472" right="0.70866141732283472" top="0.55118110236220474" bottom="0.55118110236220474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UrKonMO</cp:lastModifiedBy>
  <cp:lastPrinted>2015-12-11T10:01:41Z</cp:lastPrinted>
  <dcterms:created xsi:type="dcterms:W3CDTF">2015-01-13T07:22:59Z</dcterms:created>
  <dcterms:modified xsi:type="dcterms:W3CDTF">2015-12-11T10:01:49Z</dcterms:modified>
</cp:coreProperties>
</file>