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 activeTab="4"/>
  </bookViews>
  <sheets>
    <sheet name="1" sheetId="4" r:id="rId1"/>
    <sheet name="2" sheetId="9" r:id="rId2"/>
    <sheet name="3" sheetId="10" r:id="rId3"/>
    <sheet name="4" sheetId="5" r:id="rId4"/>
    <sheet name="5" sheetId="8" r:id="rId5"/>
    <sheet name="6" sheetId="7" r:id="rId6"/>
  </sheets>
  <definedNames>
    <definedName name="_xlnm.Print_Area" localSheetId="0">'1'!$A$3:$U$58</definedName>
    <definedName name="_xlnm.Print_Area" localSheetId="1">'2'!$A$3:$I$134</definedName>
    <definedName name="_xlnm.Print_Area" localSheetId="2">'3'!$A$1:$S$23</definedName>
    <definedName name="_xlnm.Print_Area" localSheetId="4">'5'!$A$1:$Y$146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<sst xmlns="http://schemas.openxmlformats.org/spreadsheetml/2006/main" count="2331" uniqueCount="658">
  <si>
    <t xml:space="preserve">Приложение 1 </t>
  </si>
  <si>
    <t>к Постановлению Администрации муниципального образования "Вавожский район" от  18.12.2018г. №942</t>
  </si>
  <si>
    <t>Приложение 1</t>
  </si>
  <si>
    <t>к муниципальной программе</t>
  </si>
  <si>
    <t>Вавожского района</t>
  </si>
  <si>
    <t xml:space="preserve">«Развитие культуры и туризма Вавожского района» на 2015-2028 годы </t>
  </si>
  <si>
    <t xml:space="preserve">         </t>
  </si>
  <si>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</si>
  <si>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</si>
  <si>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</si>
  <si>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</si>
  <si>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</si>
  <si>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Значения целевых показателей (индикаторов)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</si>
  <si>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</si>
  <si>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</si>
  <si>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</si>
  <si>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</si>
  <si>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</si>
  <si>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</si>
  <si>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</si>
  <si>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</si>
  <si>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</si>
  <si>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</si>
  <si>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</si>
  <si>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</si>
  <si>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</si>
  <si>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</si>
  <si>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</si>
  <si>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</si>
  <si>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МП</t>
  </si>
  <si>
    <t>Пп</t>
  </si>
  <si>
    <t>отчет</t>
  </si>
  <si>
    <t>прогноз</t>
  </si>
  <si>
    <t>03</t>
  </si>
  <si>
    <t>01</t>
  </si>
  <si>
    <t>Организация библиотечного обслуживания населения</t>
  </si>
  <si>
    <t>Уровень фактической обеспеченности библиотеками от нормативной потребности</t>
  </si>
  <si>
    <t>процентов</t>
  </si>
  <si>
    <t>Охват населения муниципального района библиотечным обслуживанием</t>
  </si>
  <si>
    <t>Количество посещений библиотек в расчете на 1 жителя муниципального района в год</t>
  </si>
  <si>
    <t>единиц</t>
  </si>
  <si>
    <t>Количество экземпляров новых поступлений в библиотечные фонды публичных библиотек Вавожского района на 1000 человек населения</t>
  </si>
  <si>
    <t>5</t>
  </si>
  <si>
    <t>Объем количества библиографических записей в сводном электронном каталоге</t>
  </si>
  <si>
    <t>6</t>
  </si>
  <si>
    <t>Увеличение доля библиотек, подключенных к сети «Интернет», в общем количестве публичных библиотек Вавожского района</t>
  </si>
  <si>
    <t>7</t>
  </si>
  <si>
    <t>Число посещений библиотек, за исключением республиканских</t>
  </si>
  <si>
    <t>человек</t>
  </si>
  <si>
    <t>Количество организованных и проведенных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</si>
  <si>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02</t>
  </si>
  <si>
    <t>Организация досуга и предоставление услуг организаций культуры</t>
  </si>
  <si>
    <t>Уровень фактической обеспеченности клубами и учреждениями клубного типа от нормативной потребности</t>
  </si>
  <si>
    <t>Среднее число клубных формирований на одно культурно-досуговое учреждение</t>
  </si>
  <si>
    <t>Среднее число участников клубных формирований в расчете на 1000 человек населения</t>
  </si>
  <si>
    <t>Количество коллективов самодеятельного художественного творчества, имеющих звание «народный» или «образцовый»</t>
  </si>
  <si>
    <t>Доля муниципальных учреждений культуры клубного типа Вавожского района, здания которых находятся в аварийном состоянии или требуют капитального ремонта, в общем количестве муниципальных учреждений культуры клубного типа Вавожского района</t>
  </si>
  <si>
    <t>Удельный вес населения, участвующего в платных культурно-досуговых мероприятиях, проводимых муниципальными учреждениями культуры</t>
  </si>
  <si>
    <t>Число посещений организаций культуры, за исключением республиканских</t>
  </si>
  <si>
    <t>Развитие музейного дела</t>
  </si>
  <si>
    <t>Увеличение доли представленных (во всех формах) зрителю музейных предметов в общем количестве музейных предметов основного фонда</t>
  </si>
  <si>
    <t>Увеличение посещаемости музейных учреждений, посещений на одного жителя в год</t>
  </si>
  <si>
    <t>Увеличение доли музеев, имеющих в информационно- телекоммуникационной  сети "Интернет"</t>
  </si>
  <si>
    <t xml:space="preserve">Увеличение объёма передвижного фонда музея для экспонирования произведений культуры и искусства в музеях и галереях муниципальных образований Удмуртской Республики </t>
  </si>
  <si>
    <t xml:space="preserve"> Увеличение количества выставочных проектов</t>
  </si>
  <si>
    <t>Количество экскурсий, мероприятий</t>
  </si>
  <si>
    <t>Число посещений музеев, за исключением республиканских</t>
  </si>
  <si>
    <t>04</t>
  </si>
  <si>
    <t>Развитие местного народного творчества</t>
  </si>
  <si>
    <t xml:space="preserve"> Количество видов и подвидов декоративно-прикладного искусства и ремёсел </t>
  </si>
  <si>
    <t xml:space="preserve"> количествокультурно-массовых  мероприятий (выставок, фестивалей, праздников, конкурсов)</t>
  </si>
  <si>
    <t>количество культурно-массовых мероприятий(мастер-классы,мастер-показы))</t>
  </si>
  <si>
    <t>число посещений Дома ремесел,за исключением республиканских мероприятий</t>
  </si>
  <si>
    <t>05</t>
  </si>
  <si>
    <t>Развитие туризма</t>
  </si>
  <si>
    <t>количество мероприятий (фестивалей, праздников и т.д)</t>
  </si>
  <si>
    <t>06</t>
  </si>
  <si>
    <t>Реализация национальной политики и укрепление гражданского единства</t>
  </si>
  <si>
    <t>Количество национально-культурных  объединений и социально ориентированных некоммерческих организаций,  действующих на территории  Вавожского района</t>
  </si>
  <si>
    <t>Количество  мероприятий, направленных на популяризацию национальных культур</t>
  </si>
  <si>
    <t xml:space="preserve">Количество национальных коллективов самодеятельного народного творчества,из числа клубных формирований </t>
  </si>
  <si>
    <t>07</t>
  </si>
  <si>
    <t>Создание условий для реализации муниципальной программы</t>
  </si>
  <si>
    <t>Удельный вес численности руководителей и специалистов муниципальных учреждений культуры Вавожского района, прошедших в течение последних трех лет повышение квалификации или профессиональную переподготовку, в общей численности работников муниципальных учреждений культуры Вавожского района</t>
  </si>
  <si>
    <t>Доля руководителей и специалистов муниципальных учреждений культуры Вавожского района, прошедших аттестацию, в общей численности руководителей и специалистов муниципальных учреждений культуры Вавожского района</t>
  </si>
  <si>
    <t>Потребность в кадрах в муниципальных учреждениях культуры Вавожского района (свободные вакансии)</t>
  </si>
  <si>
    <t>Доля муниципальных учреждений  культуры Вавожского района и их филиалов (структурных подразделений), с руководителями которых заключены эффективные контракты</t>
  </si>
  <si>
    <t>Доля специалистов муниципальных учреждений  культуры Вавожского района, с которыми заключены эффективные контракты</t>
  </si>
  <si>
    <t>Среднемесячная начисленная заработная плата работников муниципальных учреждений культуры Вавожского района</t>
  </si>
  <si>
    <t>руб.</t>
  </si>
  <si>
    <t>Количество программ (проектов) в сфере культуры Вавожского района, получивших финансовую поддержку из бюджета Удмуртской Республики по итогам конкурсного отбора социально ориентированных некоммерческих организаций для предоставления субсидий из бюджета Удмуртской Республики на реализацию программ (проектов)</t>
  </si>
  <si>
    <t>Уровень удовлетворенности населения качеством и доступностью муниципальных услуг в сфере культуры</t>
  </si>
  <si>
    <t>к Постановлению Администрации муниципального</t>
  </si>
  <si>
    <t>образования "Муниципальный округ Вавожский район Удмуртской Республики" от 09.02.2022г. №196</t>
  </si>
  <si>
    <t>Приложение 2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</si>
  <si>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</si>
  <si>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</si>
  <si>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Исполнители, соисполнители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</si>
  <si>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</si>
  <si>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</si>
  <si>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</si>
  <si>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</si>
  <si>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</si>
  <si>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</si>
  <si>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 xml:space="preserve"> Организация библиотечного обслуживания  населения</t>
  </si>
  <si>
    <t xml:space="preserve">Обеспечение деятельности (оказание услуг) библиотек </t>
  </si>
  <si>
    <t>Отдел культуры Администрации муниципального образования "Муниципальный округ Вавожский район Удмуртской Республики"</t>
  </si>
  <si>
    <t>2015-2028 годы</t>
  </si>
  <si>
    <t>Ежегодно обслуживание не менее 11,0 тыс. человек пользователей</t>
  </si>
  <si>
    <t>03.1.01, 03.1.01.02, 03.1.01.03, 03.1.01.04,03.1.05,03.1.06,03.1.07,03.1.08</t>
  </si>
  <si>
    <t>Заключение соглашений с органами местного самоуправления поселений по организации библиотечного обслуживания населения, комплектованию и обеспечению сохранности библиотечных фондов поселения</t>
  </si>
  <si>
    <t xml:space="preserve">Отдел культуры Администрации муниципального образования </t>
  </si>
  <si>
    <t>Организация библиотечного обслуживания населения в поселениях</t>
  </si>
  <si>
    <t>03.1.01, 03.1.01.02, 03.1.01.03</t>
  </si>
  <si>
    <t>Оказание муниципальной услуги по оказанию библиотечного обслуживания населения</t>
  </si>
  <si>
    <t>МБУК "Вавожская ЦБС", Отдел культуры Администрации муниципального образования "Муниципальный округ Вавожский район Удмуртской Республики"</t>
  </si>
  <si>
    <t>Осуществление библиотечного, библиографического и информационного обслуживания населения МБУК «Вавожская ЦБС» в соответствии с муниципальным заданием</t>
  </si>
  <si>
    <t>03.1.01.02, 03.1.01.03, 03.1.01.04</t>
  </si>
  <si>
    <t>Организация и проведение мероприятий с целью продвижения чтения, повышения информационной культуры, организации досуга и популяризации различных областей знания в рамках программы "Язык,Культура,Чтение"</t>
  </si>
  <si>
    <t>200 мероприятий</t>
  </si>
  <si>
    <t>03.1.03,03.1.02,03.1.07</t>
  </si>
  <si>
    <t>Организация и проведение мероприятий тематической направленности, таких как : "Время детское"  экологическое просвещение в библотеках,  памятные даты военной истории,  формирование ЗОЖ.</t>
  </si>
  <si>
    <t>250 мероприятий в год</t>
  </si>
  <si>
    <t>03.1.01.02, 03.1.01.03, 03.1.01.04, 03.1.01.07</t>
  </si>
  <si>
    <t>Организация и ведение папок-накопителей "Летопись села"</t>
  </si>
  <si>
    <t>Деятельность мини-музеев "Летопись истории", "История села"</t>
  </si>
  <si>
    <t>03.1.01.02, 03.1.01.03, 03.1.01.04, 03.1.01.08</t>
  </si>
  <si>
    <t>Создание на базе библиотек клубов общения, любителей книги, семейного чтения</t>
  </si>
  <si>
    <t>144 мероприятий, 18 клубов</t>
  </si>
  <si>
    <t>03.1.01.02, 03.1.01.04, 03.1.01.05, 03.1.01.08</t>
  </si>
  <si>
    <t>Оформление тематических выставок</t>
  </si>
  <si>
    <t>42 выставки, экспозиции</t>
  </si>
  <si>
    <t>03.1.01.02, 03.1.01.05, 03.1.01.06, 03.1.01.07,03.1.08</t>
  </si>
  <si>
    <t>08</t>
  </si>
  <si>
    <t>Информирование населения об организации оказания библиотечных услуг в Вавожском районе, проводимых мероприятиях, а также о трудовых коллективах и работниках библиотечной системы</t>
  </si>
  <si>
    <t>03.1.05,03.1.06</t>
  </si>
  <si>
    <t>09</t>
  </si>
  <si>
    <t>Взаимодействие со СМИ в целях публикации информации в печатных средствах массовой информации, а также подготовки сюжетов для теле- и радиопередач</t>
  </si>
  <si>
    <t>Размещено 27 публикации в райнной газете "Авангард"</t>
  </si>
  <si>
    <t>03.1.01.2, 03.1.01.4</t>
  </si>
  <si>
    <t>10</t>
  </si>
  <si>
    <t>Публикация анонсов мероприятий на официальном сайте муниципального образования "Муниципальный округ Вавожский район Удмуртской Республики", Подготовка и публикация информации на специализированном ресурсе официального сайта Администрации муниципального образования "Муниципальный округ Вавожский район Удмуртской Республики", посвященному вопросам культуры, об организации библиотечного обслуживания в районе, в том числе о муниципальных правовых актах, регламентирующих деятельность в сфере библиотечного обслуживания населения, планах мероприятий, учреждениях, предоставляющих муниципальные услуги по организации библиотечного обслуживания населения</t>
  </si>
  <si>
    <t>На официальном сайте размещено 182 публикации.Размещено 542 рекламных информаций: информационный стенд "библиотека информирует"; Рекламная афиша "Библиотека. Ru", афиши - приглашения  по селу</t>
  </si>
  <si>
    <t>03.1.01.2, 03.1.01.4, 03.1.01.09, 03.1.01.12</t>
  </si>
  <si>
    <t>11</t>
  </si>
  <si>
    <t>Создание официального сайта МБУК «Вавожская ЦБС», публикация на нем информации о деятельности учреждения, в том числе в разрезе его  структурных подразделений</t>
  </si>
  <si>
    <t>информирование населения через официальный сайт, информационные стенды.</t>
  </si>
  <si>
    <t>12</t>
  </si>
  <si>
    <t>Внедрение во всех структурных подразделениях МБУК «Вавожская ЦБС» системы регулярного мониторинга удовлетворенности потребителей библиотечных услуг их качеством и доступностью</t>
  </si>
  <si>
    <t>Удовлетворенность населения качеством и доступностью услуг составляет -94,7%</t>
  </si>
  <si>
    <t xml:space="preserve">03.1.2, 03.1.3, 03.1.4, 03.1.9, 03.1.10 </t>
  </si>
  <si>
    <t>Укрепление материально технической базы и безопасности библиотечного фонда</t>
  </si>
  <si>
    <t>03.1.02,03.1.03</t>
  </si>
  <si>
    <t>Создание электронных информационных ресурсов</t>
  </si>
  <si>
    <t>в электронный каталог  занесено 766 записей</t>
  </si>
  <si>
    <t>03.1.2, 03.1.3, 03.1.4</t>
  </si>
  <si>
    <t>Мероприятия по модернизации библиотек в части комплектования книжных фондов библиотек муниципальных образований</t>
  </si>
  <si>
    <t>Федеральный бюджет -10316 руб.; Республиканский бюджет -12929 руб. ;руб.Периодика на 20210  руб.  Всего поступило 685 экз.</t>
  </si>
  <si>
    <t>Создание центров общественного доступа (компьютерных аудиторий) в филиалах МБУК «Вавожская ЦБС» к электронным фондам публичных библиотек Удмуртской Республики</t>
  </si>
  <si>
    <t>МБУК "Вавожская ЦБС", Отдел культуры Администрации муниципального образования"Муниципальный округ Вавожский район Удмуртской Республики"</t>
  </si>
  <si>
    <t>Обеспечение всех филиалов МБУК «Вавожская ЦБС» доступом к информационно-телекоммуникационной сети «Интернет», приобретение необходимого оборудования и обучение сотрудников МБУК «Вавожская ЦБС»</t>
  </si>
  <si>
    <t xml:space="preserve">03.1.01.02
</t>
  </si>
  <si>
    <t xml:space="preserve"> Ремонт кровли районной библиотеки,косметический ремонт кабинетов и зала</t>
  </si>
  <si>
    <t>Создание комфортных условий для посетителей</t>
  </si>
  <si>
    <t>03.1.01,03.1.02,03.1.03,03.1.04</t>
  </si>
  <si>
    <t>Обеспечение межнационального мира и согласия,гармонизации межнациональных (межэтнических) отношений</t>
  </si>
  <si>
    <t>Деятельность по организации и обеспечению межнационального мира и согласия,гармонизации межнациональных (межэтнических) отношений: популяризация удмуртской культуры и удмуртского языка</t>
  </si>
  <si>
    <t>Обеспечение межнационального мира и согласия,гармонизации межнациональных (межэтнических) отношений (софинансирование программы)</t>
  </si>
  <si>
    <t>Деятельность по организации и обеспечению межнационального мира и согласия,гармонизации межнациональных (межэтнических) отношений (софинансирование программы): популяризация удмуртской культуры и удмуртского языка</t>
  </si>
  <si>
    <t>Уплата налога на имущество</t>
  </si>
  <si>
    <t>03.1.01,03.1.01.02,03.1.03, 03.1.01.04, 03.1.01.05,03.1.06,03.1.07, 03.1.01.08</t>
  </si>
  <si>
    <t>Уплата земельного налога</t>
  </si>
  <si>
    <t>Создание модельной муниципальной библиотеки</t>
  </si>
  <si>
    <t>Модернизация библиотечного пространства</t>
  </si>
  <si>
    <t>2</t>
  </si>
  <si>
    <t xml:space="preserve">Обеспечение деятельности муниципальных культурно-досуговых учреждений </t>
  </si>
  <si>
    <t>Организация и проведение районных и культурно-досуговых  мероприятий путем выполнения досуговыми учреждениями муниципального задания.</t>
  </si>
  <si>
    <t>Заключение соглашений с органами местного самоуправления поселений по созданию условий для организации досуга и обеспечению жителей поселения услугами организаций культуры для исполнения Администрации Вавожского района</t>
  </si>
  <si>
    <t>Организация  работ по организации досуга и обеспечению жителей поселения услугами организаций культуры</t>
  </si>
  <si>
    <t>03.2.01, 03.2.01.02</t>
  </si>
  <si>
    <t>Оказание муниципальной услуги "Организация деятельности клубных формирований и формирований самодеятельного народного творчества", «Организация и проведение культурно-массовых мероприятий»</t>
  </si>
  <si>
    <t>МБУК "Вавожский РДК"</t>
  </si>
  <si>
    <t>Проведение культурно-массовых меропртиятий МБУК «Вавожский РДК»  в соответствии с муниципальным заданием. Ежегодно планируется проведение не менее  1650 культурно-массовых мероприятий.</t>
  </si>
  <si>
    <t>03.2.01, 03.2.01.03, 03.2.01.04, 03.2.01.05</t>
  </si>
  <si>
    <t>Выполнение работы по организации деятельности клубных формирований</t>
  </si>
  <si>
    <t>Организация деятельности клубных формирования МБУК «Вавожский РДК» в соответствии с муниципальным заданием.165 формирований</t>
  </si>
  <si>
    <t>03.2.01.04, 03.2.01.05</t>
  </si>
  <si>
    <t xml:space="preserve">Выполнение методической работы в установленной сфере деятельности; </t>
  </si>
  <si>
    <t>методическая помощь филиалам</t>
  </si>
  <si>
    <t>03.2.01.05</t>
  </si>
  <si>
    <t>Проведение обучающих мероприятий для руководителей учреждений культуры,  художественных руководителей, методистов, руководителей любительских художественных коллективов по различным темам (семинары, семинары-практикумы, совещания, мастер-классы, творческие лаборатории)</t>
  </si>
  <si>
    <t>Ежегодное проведение 12 обучающих мероприятий</t>
  </si>
  <si>
    <t>03.2.3, 03.2.4, 03.2.5, 03.2.6, 03.2.7, 03.2.8</t>
  </si>
  <si>
    <t>Мероприятия по повышению квалификации работников сферы культуры в виде консультаций</t>
  </si>
  <si>
    <t xml:space="preserve"> Ежегодно планируется 300 консультаций</t>
  </si>
  <si>
    <t>03.2.01.02, 03.2.01.04, 03.2.01.06, 03.2.01.07</t>
  </si>
  <si>
    <t>Информирование населения района о планируемых и проведенных зрелищных мероприятиях, конкурсах и фестивалях</t>
  </si>
  <si>
    <t>Отдел культуры Администрации муниципального образования "Муниципальный округ Вавожский район Удмуртской Республики", отдел по делам молодежи , физической культуре и спорту</t>
  </si>
  <si>
    <t>Официальный сайт МБУК"Вавожский РДК", официальный сайт МО "Муниципальный округ Вавожский район Удмуртской Республики" раздел "Культура",страница в соц.сетях - "В контакте", "Одноклассники".Светодиодный уличный экран табло "Бегущая строка".</t>
  </si>
  <si>
    <t>03.2.01,03.2.02,03.2.03,.03.204,.03.2.05,03.2.06</t>
  </si>
  <si>
    <t>Отдел культуры Администрации муниципального образования "Муниципальный округ Вавожский район Удмуртской Республики", МБУК "Вавожский РДК"</t>
  </si>
  <si>
    <t>Размещение анонсов на крупные мероприятия, публикации в газете "Авангард"</t>
  </si>
  <si>
    <t>03.2.01, 03.2.01.02, 03.2.01.04, 03.2.01.08</t>
  </si>
  <si>
    <t>Размещение информации на внутренних и наружных рекламных щитах, афишах МБУК «Вавожский РДК"</t>
  </si>
  <si>
    <t xml:space="preserve">Афиши на крупные мероприятия на рекламных щитах - 20 шт </t>
  </si>
  <si>
    <t>Публикация анонсов мероприятий на официальном сайте  муниципального образования "Муниципальный округ Вавожский район Удмуртской Республики", (http://vavozh-raion.udmurt.ru/)</t>
  </si>
  <si>
    <t>2015-2028годы</t>
  </si>
  <si>
    <t>Публикация новостей</t>
  </si>
  <si>
    <t>Подготовка и публикация информации на специализированном ресурсе официального сайта муниципального образования "Муниципальный округ Вавожский район Удмуртской Республики", посвященному вопросам культуры, об организации культурно-досуговой деятельности в районе, планах мероприятий, проведенных мероприятиях, конкурсах и фестивалях, а также о муниципальных правовых актах, регламентирующих деятельность в сфере организации досуга и предоставления услуг организаций культуры</t>
  </si>
  <si>
    <t>Опубликовано 41 публикаций об организации культурно-досуговой деятельности</t>
  </si>
  <si>
    <t>Внедрение во всех структурных подразделениях МБУК "Вавожского РДК» системы регулярного мониторинга удовлетворенности потребителей качеством предоставляемых услуг</t>
  </si>
  <si>
    <t>Мониторинг Министерства культуры Удмуртской Республики проводится ежегодно в ноябре до 15 числа</t>
  </si>
  <si>
    <t>Укрепление материально-технической базы и безопасности деятельности культурно-досуговых учреждений культуры</t>
  </si>
  <si>
    <t>03.1.01,03.1.02,03.1.03,03.1.04,03.1.05,03.1.06,03.1.07,03.1.08</t>
  </si>
  <si>
    <t>Создание(реконструкция) и капитальный ремонт учреждений культурно-досугового типа в сельской местности</t>
  </si>
  <si>
    <t>В рамках федерального проекта партии "Единая Россия"-"Культура малой Родины"и национального проекта "Культура" продолжился ремонт Гурезь-Пудгинского СДК</t>
  </si>
  <si>
    <t xml:space="preserve">Уплата налога на имущество </t>
  </si>
  <si>
    <t>Уплата  земельного налога</t>
  </si>
  <si>
    <t>Обеспечение развития и укрепления материально-технической базы домов культуры, в населенных пунктах с числом жителей до 50 тысяч человек</t>
  </si>
  <si>
    <t>проведен ремонт Гурезь-Пудгинского СДК</t>
  </si>
  <si>
    <t>А1</t>
  </si>
  <si>
    <t>Федеральный  проект «Культурная среда»</t>
  </si>
  <si>
    <t>3</t>
  </si>
  <si>
    <t>Реализация учреждениями общественно-значимых мероприятий, направленных на развитие музейного дела.</t>
  </si>
  <si>
    <t>МБУК «Вавожский РКМ»</t>
  </si>
  <si>
    <t>Улучшение условий для сохранения, использования и популяризации объектов культурного наследия (памятников истории и культуры)</t>
  </si>
  <si>
    <t>Оказание муниципальной услуги "Публичный показ музейных предметов, музейных коллекций", "Создание экспозиций (выставок) музеев, организация выездных выставок"</t>
  </si>
  <si>
    <t xml:space="preserve">Запланированно 26 выставок из запланированных 26 -7 выставок из собственных фондов,3 выставок из собственных фондов +привлеченные фонды, 10 - из фондов других музеев, </t>
  </si>
  <si>
    <t>03.3.01, 03.3.01.02, 03.3.01.03, 03.3.01.04, 03.3.01.05, 03.3.01.06, 03.3.01.07.</t>
  </si>
  <si>
    <t>Экспозиционно-выставочная деятельность</t>
  </si>
  <si>
    <t>Запланированно 4 выставки вне музея, 1- передвижная выставка,2- на сайте</t>
  </si>
  <si>
    <t>03.3.01, 03.3.01.01, 03.3.01.04, 03.3.01.05, 03.3.01.06, 03.3.01.07.</t>
  </si>
  <si>
    <t>Научно-просветительская деятельность</t>
  </si>
  <si>
    <t xml:space="preserve"> МБУК «Вавожский РКМ»</t>
  </si>
  <si>
    <t xml:space="preserve">Интеллектуальная игра на удмуртском языке - «Шудком» 3 раза в год; Проведение цикла мероприятий «Артэ улӥськом но…»за 2019 год состоялось 3 встречи, гостями которых стали актрисы удмуртского драматического театра, народная умелица, мастерица-рукодельница;Районный гердовские чтения «Вылись кизё на муосме»;«Рождественская мастерская» - мастер-класс по изготовлению ёлочных игрушек;«Зиму провожаем - весну встречаем!» - масленичные гуляния;«Пасхальный сувенир» - мастер-класс по изготовлению пасхальных открыток; Новогоднее представление на удмуртском языке «Пӧртмо пуйы»; Новогодняя сказка «Как колобок за ёлочкой ходил»;Конкурс на самые лучшие сани«Сани удалые»;«Новогодняя фабрика» мастер – класс по изготовлению новогодней игрушки; Мастер – класс на День Святого Валентина, оберег- куклы «Неразлучники»; Недетские вопросы, встреча с интересным человеком – «Дарали Лёли»;Установка информационных щитов в центре села Вавож около 8исторических зданий; Пешая экскурсия «Дорога к храму»; Митинг посвященный дню памяти, поэта и этнографа Кузебая  Герда;Интерактивное занятие «Святые воины» 
   Интерактивное занятие «Дружба-главное чудо»; «Святой Николай Чудотворец»;Совместная работа с КЦСОН Вавожского района, «Пельменный батл» в рамках международного Дня пельменя; Экскурсионные тур для школьников из гимназии им.К.Герда, г.Ижевск.
«Арлыдоослэн калык куспо нуналзылы ужрад» развлекательнаяТворческие мастерклассы — «Весенние цветы»; Районный квест «Широкая Масленница»; масленичные посиделки для школьников; Республиканская акция «Музейная неделя», Всероссийская акция «Ночь в музее»; программа ко дню пожилого человека; Экскурсии по выставкам для граждан пожилого возраста совместно с КЦСОН Вавожского района ;Международный Этно-футуристический симпозиум визуального искусства «Докъя»; Велопробег «За отвагу», посвященный 100-летию; выездные мастер-классы по батику и акварели; персональные выставки:  «Дыхание зимы» А.Вычугжанин, «Наследник рода Тукля» Г.Сидорова, «Инкрустация сознания» Ленара Дуэсо, «звезды ближе чем есть» Е.Мензариповой; Межрайонный конкурс к 180-летию П.И. Чайковского «Рисую музыку»;
  </t>
  </si>
  <si>
    <t>03.3.01,03.3.01.01, 03.3.01.02, 03.3.01.03, 03.3.01.04, 03.3.01.05, 03.3.01.06, 03.3.01.07.</t>
  </si>
  <si>
    <t>Экскурсионная деятельность</t>
  </si>
  <si>
    <t>Экскурсии в музее -400, экскурсии вне музея - 49</t>
  </si>
  <si>
    <t>03.3.01,03.3.01.01, 03.3.01.02, 03.3.01.03, 03.3.01.05, 03.3.01.06, 03.3.01.07.</t>
  </si>
  <si>
    <t>Рекламная деятельность</t>
  </si>
  <si>
    <t>Регулярное освещение деятельности музея в средствах массовой информации, издание и распространение буклетов, афиш, рекламных листков</t>
  </si>
  <si>
    <t>03.3.01, 03.3.01.02, 03.3.01.03, 03.3.01.04,  03.3.01.06, 03.3.01.07.</t>
  </si>
  <si>
    <t>Научно- фондовая работа</t>
  </si>
  <si>
    <t xml:space="preserve">Учет музейных  предметов(1 и  2 степень учета), проведение сверок музейного фонда, обеспечение сохранности музейных коллекций, фотофиксации предметов. </t>
  </si>
  <si>
    <t>03.3.01, 03.3.01.02, 03.3.01.03, 03.3.01.04, 03.3.01.05, 03.3.01.07.</t>
  </si>
  <si>
    <t>Научное комплектование</t>
  </si>
  <si>
    <t>Сбор материала краеведческой тематики, организация экспедиций</t>
  </si>
  <si>
    <t>03.3.01, 03.3.01.02, 03.3.01.03, 03.3.01.04, 03.3.01.05, 03.3.01.06</t>
  </si>
  <si>
    <t xml:space="preserve">Взаимодействие со СМИ в целях публикации информации в печатных средствах массовой информации; Публикация анонсов мероприятий на официальном сайте Администрации муниципального образования «Вавожский район» </t>
  </si>
  <si>
    <t>Публикация информации в печатных средствах массовой информации</t>
  </si>
  <si>
    <t>03.3.01.01</t>
  </si>
  <si>
    <t>Размещение информации на внутренних и наружных рекламных щитах, афишах учреждений культуры Вавожского  района</t>
  </si>
  <si>
    <t>Информирование о мероприятиях населения</t>
  </si>
  <si>
    <t xml:space="preserve"> 03.3.01.01, 03.3.01.08</t>
  </si>
  <si>
    <t>Проведение регулярного мониторинга удовлетворенности потребителей качеством предоставляемых услуг музея</t>
  </si>
  <si>
    <t>Проведение мониторинга удовлетворенности потребителей качеством и доступностью предоставляемых услуг музея на регулярной основе</t>
  </si>
  <si>
    <t>03.3.01, 03.3.01.01,</t>
  </si>
  <si>
    <t>Методическая помощь краеведам, учителям, школьникам, студентам</t>
  </si>
  <si>
    <t>Проведение консультаций</t>
  </si>
  <si>
    <t>03.3.01.04, 03.3.01, 03.3.01.01</t>
  </si>
  <si>
    <t>Проведение Международной акции «Ночь в музее»</t>
  </si>
  <si>
    <t xml:space="preserve">Повышение престижа музея, демонстрация музейных достижений и привлечение новых посетителей
 </t>
  </si>
  <si>
    <t>Укрепление материально технической базы и безопасности деятельности музеев</t>
  </si>
  <si>
    <t>Администрация муниципального образования "Вавожский район", Отдел культуры Администрации муниципального образования "Вавожский район", МБУК "Вавожский РКМ"</t>
  </si>
  <si>
    <t>Система виденаблюдения, приобретение самосрабатываемых устройств пожаротушения, оборудование оконо первого этажа запорно-механическими устройствами</t>
  </si>
  <si>
    <t xml:space="preserve"> Отдел культуры Администрации муниципального образования "Муниципальный округ Вавожский район Удмуртской Республики", МБУК "Вавожский РКМ"</t>
  </si>
  <si>
    <t>Сохранение , использование и популяризация объектов культурного наследия</t>
  </si>
  <si>
    <t>МБУК «Вавожский РДК», отдел ДПИ</t>
  </si>
  <si>
    <t xml:space="preserve">Выявление, изучение, хранение и формирование предметов нематериального и материального культурного наследия. </t>
  </si>
  <si>
    <t>03.4.01.01, 03.4.01.02, 3.4.01.03</t>
  </si>
  <si>
    <t>4</t>
  </si>
  <si>
    <t>Сохранение и развитие  традиционных видов художественных промыслов и ремесел: традиционное ткачество, столярно-токарное ремесло, костюмная кукла, лоскутное шитье, художественная обработка лозы.</t>
  </si>
  <si>
    <t xml:space="preserve"> Администрация муниципального образования "Муниципальный округ Вавожский район Удмуртской Республики",МБУК "Вавожский РДК", отдел ДПИ</t>
  </si>
  <si>
    <t xml:space="preserve">Работа по выявлению,изучению,сохранению, развитию и популяризации объектов нематериального и материального культкрного наследия народов РФ в области традиционной  народной культуры. </t>
  </si>
  <si>
    <t>Организация и проведение культурно-массовых мероприятий (фестиваль, конкурсы, выставки, экскурсии,смотры)</t>
  </si>
  <si>
    <t>Проведение выставок по декоративно-прикладному искусству</t>
  </si>
  <si>
    <t>03.4.01.01, 03.4.01.02, 3.4.01.03,03.1.04,03.1.05</t>
  </si>
  <si>
    <t>Организация и проведение культурно-массового мероприятия (Мастер-классы)</t>
  </si>
  <si>
    <t>Проведение мастер-классов по ДПИ и ремеслам.</t>
  </si>
  <si>
    <t>Укрепление  материально технической базы и безопасности деятельности учреждения.</t>
  </si>
  <si>
    <t>Замена окон,дверей,приобретение оргтехники,оборудования и инвентаря</t>
  </si>
  <si>
    <t xml:space="preserve"> Администрация муниципального образования "Вавожский район, МБУК "Вавожский ЦДПИиР",МБУК "Вавожский РДК"</t>
  </si>
  <si>
    <t>Приобретение офисной мебели,улучшение условий труда, улучшение материально-технического обеспечения</t>
  </si>
  <si>
    <t>уплата налогов на имущество организации</t>
  </si>
  <si>
    <t>уплата земельного налога</t>
  </si>
  <si>
    <t>Организация комплексного туристического обслуживания</t>
  </si>
  <si>
    <t>03.3.04,03.3.04.01,03.3.04.02</t>
  </si>
  <si>
    <t>Организация и проведение на территории области туристских событийных мероприятий, инфотуров, социальных туров и экскурсий</t>
  </si>
  <si>
    <t>Проведение на территории области туристских событийных мероприятий</t>
  </si>
  <si>
    <t>Рост объема платных туристских услуг,оказанных населению и объема внутреннего туристического потока</t>
  </si>
  <si>
    <t>Проведение платных туристских услуг</t>
  </si>
  <si>
    <t>Реализация  национальной политики и укрепление гражданского единства</t>
  </si>
  <si>
    <t>Проведение мероприятий</t>
  </si>
  <si>
    <t>Проведение Гердовских чтений</t>
  </si>
  <si>
    <t>Отдел культуры Администрации муниципального образования "Муниципальный округ Вавожский район Удмуртской Республики", Управление  образования Вавожского района</t>
  </si>
  <si>
    <t>Пропаганда, развитие  традиционной культуры</t>
  </si>
  <si>
    <t>03.6.</t>
  </si>
  <si>
    <t>Проведение фестиваля «Вавожский звездопад»</t>
  </si>
  <si>
    <t>популяризация вокального искусства, выявление молодых одаренных исполнителей, обогащение репертуара, обмен опытом и повышение исполнительского мастерства.</t>
  </si>
  <si>
    <t>03.6.3.1, 03.6.3.2, 03.6.3.3, 03.6.3.4, 03.6.3.8, 03.6.3.7</t>
  </si>
  <si>
    <t>Районный национальный конкурс для дошкольного возраста «Пичи Чеберай но пичи Бытыр»</t>
  </si>
  <si>
    <t xml:space="preserve"> Управление  образования Вавожского района</t>
  </si>
  <si>
    <t>Пропаганда, развитие  традиционной культуры среди подростающего поколения</t>
  </si>
  <si>
    <t>Проведение  мероприятия «Бардовские посиделки»</t>
  </si>
  <si>
    <t>выявление и поощрение новых талантливых авторов и исполнителей</t>
  </si>
  <si>
    <t>Проведение заседаний  клуба удмуртской культуры «Удмурт корка»</t>
  </si>
  <si>
    <t>МБУК "Вавожская ЦБС"</t>
  </si>
  <si>
    <t>Проведение Гришинского фестиваля</t>
  </si>
  <si>
    <t>поддержка и развитие авторской песни среди широких слоев населения</t>
  </si>
  <si>
    <t>03.06.</t>
  </si>
  <si>
    <t>Организация и проведение удмуртской елки "ваВОЖ@ДЫР"</t>
  </si>
  <si>
    <t>районное отделение "Удмурт Кенеш"</t>
  </si>
  <si>
    <t>Проведение круглого стола с участием Главы МО "Муниципальный округ Вавожский район УР"</t>
  </si>
  <si>
    <t>Администрация Вавожского района</t>
  </si>
  <si>
    <t>03.6.1, 03.6.2</t>
  </si>
  <si>
    <t>Проведение в музеях и библиотеках цикла выставок, посвященных культурам народов, населяющих Вавожский район</t>
  </si>
  <si>
    <t>Организация и проведение районного чемпионата по Чужонболу среди команд Административных поселений Вавожского района в д.Монья</t>
  </si>
  <si>
    <t>Межрайонная интеллектуальная игра "ШУДО кальмезъёс"</t>
  </si>
  <si>
    <t>Межрайонная интеллектуальная игра по краеведению "Шудком Вавожын"</t>
  </si>
  <si>
    <t>13</t>
  </si>
  <si>
    <t>Организация и проведение межрайонного детского фестиваля-конкурса удмуртской песни "Валокузя"</t>
  </si>
  <si>
    <t>14</t>
  </si>
  <si>
    <t>Организация и проведение мероприятия "Улон бугор"</t>
  </si>
  <si>
    <t>15</t>
  </si>
  <si>
    <t>Первый районный форум для сельсих женщин "Марина"</t>
  </si>
  <si>
    <t>районное отделение "Удмурт Кенеш" совместно Совет женщин Вавожского района</t>
  </si>
  <si>
    <t>16</t>
  </si>
  <si>
    <t>Вручение ежегодной премии имени Кузебая Герда</t>
  </si>
  <si>
    <t>Администрация муниципального образования "Муниципальный округ Вавожский район Удмуртской Республики"</t>
  </si>
  <si>
    <t>Присуждение премии Главы муниципального образования «Вавожский район» «Имени Кузебая Герда»</t>
  </si>
  <si>
    <t>Реализация установленных полномочий (функций) Отдела культуры  Администрации Вавожского района</t>
  </si>
  <si>
    <t>03.7.01, 03.7.01.02, 03.7.01.03, 03.7.01.04, 03.7.01.05</t>
  </si>
  <si>
    <t>Проведение аттестации работников муниципальных учреждений культуры Вавожского района</t>
  </si>
  <si>
    <t>Проведение плановой и внеплановой аттестации работников муниципальных учреждений культуры Вавожского района</t>
  </si>
  <si>
    <t>Реализация комплекса мер, направленных на обеспечение квалифицированными и творческими кадрами муниципальных учреждений культуры Вавожского района</t>
  </si>
  <si>
    <t>03.7.01, 03.7.01.01,03.7.01.02, 03.7.01.06, 03.7.01.04, 03.7.01.05</t>
  </si>
  <si>
    <t>Проведение встреч учащихся старших классов школ района с представителями организаций высшего и среднего профессионального образования в сфере культуры, с Главой муниципального образования, Начальником Отдела культуры Вавожского района, руководителями МБУК «Вавожская ЦБС», МБУК «Вавожский РДК » в целях профессиональной ориентации</t>
  </si>
  <si>
    <t xml:space="preserve">Профессиональная ориентация старшеклассников, в том числе в целях обеспечения муниципальных учреждений культуры Вавожского района квалифицированными и творческими кадрами </t>
  </si>
  <si>
    <t>Подготовка молодых специалистов в учреждениях высшего профессионального образования и их последующее трудоустройство в муниципальные учреждения культуры Вавожского района (целевой набор на получение высшего профессионального образования)</t>
  </si>
  <si>
    <t xml:space="preserve">Подготовка молодых специалистов в учреждениях высшего профессионального образования и их последующее трудоустройство в муниципальные учреждения культуры Сарапульского района путем целевого набора </t>
  </si>
  <si>
    <t>03.7.01, 03.7.01.02, 03.7.01.03, 03.7.01.06, 03.7.01.05</t>
  </si>
  <si>
    <t>Проведение встреч со студентами по вопросам заключения договоров последующего трудоустройства в учреждениях культуры Вавожского района</t>
  </si>
  <si>
    <t xml:space="preserve">Поиск молодых специалистов для работы в муниципальных учреждениях культуры Вавожского района </t>
  </si>
  <si>
    <t>03.7.01, 03.7.01.02, 03.7.01.03, 03.7.01.04, 03.7.01.06</t>
  </si>
  <si>
    <t>Организация прохождения студентами производственной практики в учреждениях культуры Вавожского района</t>
  </si>
  <si>
    <t>Отдел культуры Администрации муниципального образования"Муниципальный округ Вавожский район Удмуртской Республики"</t>
  </si>
  <si>
    <t xml:space="preserve">Привлечение молодых специалистов для работы в муниципальных учреждениях культуры Вавожского района </t>
  </si>
  <si>
    <t>Организация индивидуального сопровождения молодых специалистов по месту работы путем развития наставнической деятельности с привлечением опытных работников</t>
  </si>
  <si>
    <t xml:space="preserve">Закрепление молодых специалистов для работы в муниципальных учреждениях культуры Вавожского района </t>
  </si>
  <si>
    <t>Совершенствование механизма формирования муниципального задания на оказание муниципальных услуг (выполнение работ) в сфере культуры и его финансового обеспечения</t>
  </si>
  <si>
    <t>Уточнение перечня муниципальных услуг (работ) в сфере культуры; Уточнение показателей объемов и качества муниципальных услуг в сфере культуры; Формирование муниципального задания учредителем в разрезе всех учреждений культуры</t>
  </si>
  <si>
    <t>Уточненный перечень муниципальных услуг (работ) в сфере культуры (правовой акт), Формирование муниципального задания учредителем в разрезе всех учреждений культуры</t>
  </si>
  <si>
    <t>03.7.01.09, 03.7.01.11</t>
  </si>
  <si>
    <t>Расчет размера субсидии на выполнение муниципального задания в разрезе всех учреждений культуры на основе единых (групповых) значений нормативных затрат с использованием корректирующих показателей</t>
  </si>
  <si>
    <t>Переход к расчету субсидий на выполнение муниципального задания в разрезе всех учреждений культуры на основе единых (групповых) значений нормативных затрат с использованием корректирующих показателей</t>
  </si>
  <si>
    <t>03.7.01.09, 03.7.01.10</t>
  </si>
  <si>
    <t>Разработка и внедрение системы мотивации руководителей и специалистов муниципальных учреждений культуры Вавожского района на основе заключения эффективных контрактов</t>
  </si>
  <si>
    <t>Разработка показателей эффективности деятельности руководителей и специалистов муниципальных учреждений культуры Вавожского района</t>
  </si>
  <si>
    <t>Показатели эффективности деятельности руководителей и специалистов муниципальных учреждений культуры Вавожского района (правовой акт)</t>
  </si>
  <si>
    <t>03.7.01.12, 03.7.01.14, 03.7.01.15</t>
  </si>
  <si>
    <t>Внесение изменений в муниципальные правовые акты, регулирующие вопросы оплаты труда работников муниципальных учреждений культуры</t>
  </si>
  <si>
    <t>Правовые акты по оплате труда работников муниципальных учрежденйи культуры</t>
  </si>
  <si>
    <t>Заключение эффективных контрактов с руководителями муниципальных учреждений культуры Вавожского района и их филиалов</t>
  </si>
  <si>
    <t>03.7.01.12, 03.7.01.14, 03.7.01.13</t>
  </si>
  <si>
    <t xml:space="preserve">Организация системы регулярного мониторинга удовлетворенности потребителей муниципальных услуг их качеством и доступностью в муниципальных учреждениях культуры Вавожского района 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</si>
  <si>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</si>
  <si>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03.7.01.17</t>
  </si>
  <si>
    <t xml:space="preserve">Организация оценки населением качества и доступности муниципальных услуг в сфере культуры </t>
  </si>
  <si>
    <t>Проведение оценки населением качества и доступности муниципальных услуг в сфере культуры, принятие мер реагирования</t>
  </si>
  <si>
    <t>03.7.01.16</t>
  </si>
  <si>
    <t>17</t>
  </si>
  <si>
    <t>Рассмотрение обращений граждан по вопросам сферы культуры, принятие мер реагирования</t>
  </si>
  <si>
    <t>03.7.01</t>
  </si>
  <si>
    <t>18</t>
  </si>
  <si>
    <r>
      <rPr>
        <sz val="8.5"/>
        <rFont val="Times New Roman"/>
        <charset val="204"/>
      </rPr>
      <t xml:space="preserve">Организация </t>
    </r>
    <r>
      <rPr>
        <sz val="8.5"/>
        <color indexed="8"/>
        <rFont val="Times New Roman"/>
        <charset val="204"/>
      </rPr>
      <t>регулярного размещения и актуализации информации на специализированном ресурсе официального сайта Администрации муниципального образования "Муниципальный округ Вавожский район Удмуртской Республики", посвященному вопросам культуры, в том числе: планов мероприятий; анонсов мероприятий; правовых актов, регламентирующих сферу культуры; отчетов о деятельности, включая плановые и фактические показатели в разрезе сельских поселений</t>
    </r>
  </si>
  <si>
    <t>Информирование населения о деятельности органов местного самоуправления Вавожского района в сфере культуры</t>
  </si>
  <si>
    <t>03.7.01.19, 03.7.01</t>
  </si>
  <si>
    <t>Повышение квалификации, подготовка и переподготовка кадров муниципальных учреждений культуры Вавожского района</t>
  </si>
  <si>
    <t xml:space="preserve">Повышение квалификации работников муниципальных учреждений культуры осуществляется на базе АОУ ДПО УР «Центр повышения квалификации работников культуры Удмуртской Республики» </t>
  </si>
  <si>
    <t>20</t>
  </si>
  <si>
    <t>Предоставление мер социальной поддержки работникам муниципальных учреждений культуры Вавожского района</t>
  </si>
  <si>
    <t>Предоставление мер социальной поддержки работникам муниципальных учреждений культуры Вавожского района в виде денежной компенсации расходов по оплате жилых помещений и коммунальных услуг  (отопление, освещение)</t>
  </si>
  <si>
    <t>21</t>
  </si>
  <si>
    <t>Организация работы по заключению эффективных контрактов со специалистами муниципальных учреждений культуры Вавожского района и их филиалов</t>
  </si>
  <si>
    <t>Заключение эффективных контрактов со специалистами муниципальных учреждений культуры Вавожского района и их филиалов</t>
  </si>
  <si>
    <t>22</t>
  </si>
  <si>
    <t>Содержание Отдела культуры Администрации МО  "Муниципальный округ Вавожский район Удмуртской Республики"</t>
  </si>
  <si>
    <t>Реализация установленных полномочий (функций) Отдела культуры  Администрации муниципального образования "Муниципальный округ Вавожский район Удмуртской Республики"</t>
  </si>
  <si>
    <t>03.7.01, 03.7.03</t>
  </si>
  <si>
    <t>Организация бухгалтерского учета в муниципальных учреждениях культуры Вавожского района централизованной бухгалтерией</t>
  </si>
  <si>
    <t>03.7.01, 03.7.02</t>
  </si>
  <si>
    <t>Приложение 3</t>
  </si>
  <si>
    <t xml:space="preserve">«Развитие культуры и туризма  Вавожского  района» </t>
  </si>
  <si>
    <t xml:space="preserve">на 2015-2028 годы </t>
  </si>
  <si>
    <t>Финансовая оценка применения мер муниципального регулирования</t>
  </si>
  <si>
    <t>Наименование меры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</si>
  <si>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</si>
  <si>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</si>
  <si>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</si>
  <si>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</si>
  <si>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Библиотечное обслуживание населения</t>
  </si>
  <si>
    <t>Освобождение от уплаты земельного налога МБУК «Вавожская ЦБС»</t>
  </si>
  <si>
    <t>Объем предоставленной налоговой льготы</t>
  </si>
  <si>
    <t xml:space="preserve">Исключение встречных финансовых потоков: средства на уплату земельного налога не учитываются при расчете объема субсидии на выполнение муниципального задания </t>
  </si>
  <si>
    <t xml:space="preserve">Организация досуга, предоставление услуг организаций культуры </t>
  </si>
  <si>
    <t>Освобождение от уплаты земельного налога МБУК "Вавожский РДК"</t>
  </si>
  <si>
    <t>Освобождение от уплаты земельного налога МБУК "Вавожский РКМ"</t>
  </si>
  <si>
    <t>Освобождение от уплаты земельного налога МБУК "ВавожскийЦДПИиР"</t>
  </si>
  <si>
    <t xml:space="preserve">Освобождение от уплаты земельного налога </t>
  </si>
  <si>
    <t>Освобождение от уплаты земельного налога Отдел культуры Администрации МО "Вавожский район"</t>
  </si>
  <si>
    <t>Приложение 4</t>
  </si>
  <si>
    <t xml:space="preserve">«Развитие культуры и туризма  Вавожского района» 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</si>
  <si>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</si>
  <si>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</si>
  <si>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</si>
  <si>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</si>
  <si>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 xml:space="preserve">Единица измерения </t>
  </si>
  <si>
    <t>Предоставление документов в пользование по требованию (библиотечное обслуживание населения)</t>
  </si>
  <si>
    <t>Количество зарегистрированных пользователей</t>
  </si>
  <si>
    <t>Количество посещений</t>
  </si>
  <si>
    <t>Количество выдач документов из фондов библиотеки</t>
  </si>
  <si>
    <t>экземпляр</t>
  </si>
  <si>
    <t>Количество массовых мероприятий</t>
  </si>
  <si>
    <t>мероприятие</t>
  </si>
  <si>
    <t xml:space="preserve">Расходы бюджета муниципального района на оказание муниципальной услуги </t>
  </si>
  <si>
    <t>тыс. руб.</t>
  </si>
  <si>
    <t>Библиотечное, библиографическое и информационное обслуживание пользователей библиотеки (в стационарных условиях)</t>
  </si>
  <si>
    <t xml:space="preserve">единица </t>
  </si>
  <si>
    <t>Библиографическая обработка документов и создание каталогов</t>
  </si>
  <si>
    <t>Количество документов (библиографических записей, добавленных в электронный каталог)</t>
  </si>
  <si>
    <t>единица</t>
  </si>
  <si>
    <t>Организация культурно-досуговых мероприятий на базе культурно-досуговых учреждений (концертов, дискотек, фестивалей, конкурсов и т.п.)</t>
  </si>
  <si>
    <t>Количество участников культурно-досуговых мероприятий</t>
  </si>
  <si>
    <t>участник</t>
  </si>
  <si>
    <t xml:space="preserve">Количество клубных формирований </t>
  </si>
  <si>
    <t>Расходы бюджета муниципального района  на оказание муниципальной услуги</t>
  </si>
  <si>
    <t>Организация деятельности клубных формирований и формирований самодеятельного народного творчества</t>
  </si>
  <si>
    <t>Доля клубных формирований для детей и подростков от общего числа клубных формирований</t>
  </si>
  <si>
    <t>процент</t>
  </si>
  <si>
    <t xml:space="preserve">Организация и проведение культурно-массовых мероприятий </t>
  </si>
  <si>
    <t xml:space="preserve">Количество проведенных мероприятий -Творческих (фестиваль, выставка, конкурс, смотр) </t>
  </si>
  <si>
    <t>фестиваль</t>
  </si>
  <si>
    <t>выставка</t>
  </si>
  <si>
    <t>конкурс-сморт</t>
  </si>
  <si>
    <t>Количество проведенных мероприятий (Методических (семинар, конференция)</t>
  </si>
  <si>
    <t>Количество проведенных мероприятий (Культурно-массовых (иные зрелищные мероприятия)</t>
  </si>
  <si>
    <t>Предоставление доступа к материальным культурно-историческим ценностям</t>
  </si>
  <si>
    <t>Общее число посещений в отчетном году</t>
  </si>
  <si>
    <t>Количество экскурсий</t>
  </si>
  <si>
    <t>Количество выставок, экспозиций</t>
  </si>
  <si>
    <t>Число предметов  основного фонда, экспонировавшихся в течение отчетного года</t>
  </si>
  <si>
    <t>Количество находящихся в фондах предметов музейного фонда РФ, всего</t>
  </si>
  <si>
    <t>Количество предметов музейного значения, принятых на постоянное хранение в основной фонд</t>
  </si>
  <si>
    <t>Количество предметов музейного значения, принятых на постоянное хранение во НВ фонд</t>
  </si>
  <si>
    <t>Публичный показ музейных предметов, музейных коллекций</t>
  </si>
  <si>
    <t>Число посетителей</t>
  </si>
  <si>
    <t xml:space="preserve">   </t>
  </si>
  <si>
    <t>Создание экспозиций (выставок) музеев, организация выездных выставок</t>
  </si>
  <si>
    <t>Количество экспозиций</t>
  </si>
  <si>
    <t>Выявление, изучение, сохранение, развитие и популяризация объектов нематериального культурного наследия народов РФ в области традиционной народной культуры</t>
  </si>
  <si>
    <t>Количество посетителей</t>
  </si>
  <si>
    <t>Количество видов и подвидов декоративно-прикладного искусства и ремесел</t>
  </si>
  <si>
    <t>Проведение культурно-массовых мероприятий</t>
  </si>
  <si>
    <t>Количество мероприятий(мастер-классы,мастер-показы0</t>
  </si>
  <si>
    <t>Количество мероприятий(выставки,фестивали,праздники,конкурсы)</t>
  </si>
  <si>
    <t>Организация комплексного туристического обслуживания, деятельность по организации отдыха и развлечений</t>
  </si>
  <si>
    <t>оказание туристско-информационных услуг удаленно через сеть "интернет", бесплатно количество посещений</t>
  </si>
  <si>
    <t>оказание туристско-информационных услуг, в стационарных условиях, бесплатно</t>
  </si>
  <si>
    <t>Оказание туристко-информационных услуг</t>
  </si>
  <si>
    <t>Проведение праздников и мероприятий</t>
  </si>
  <si>
    <t>к Постановлению Администрации муниципального образования "Муниципальный округ Вавожский район Удмуртской Республики" от 11.05.2022г. №581</t>
  </si>
  <si>
    <t>Приложение 5</t>
  </si>
  <si>
    <t>«Развитие культуры и туризма</t>
  </si>
  <si>
    <t xml:space="preserve"> Вавожского района» на 2015-2028 годы </t>
  </si>
  <si>
    <t xml:space="preserve">Ресурсное обеспечение реализации муниципальной программы за счет средств бюджета муниципального района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</si>
  <si>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</si>
  <si>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</si>
  <si>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</si>
  <si>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</si>
  <si>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Рз</t>
  </si>
  <si>
    <t>Пр</t>
  </si>
  <si>
    <t>ЦС</t>
  </si>
  <si>
    <t>ВР</t>
  </si>
  <si>
    <t xml:space="preserve">2019 год </t>
  </si>
  <si>
    <t xml:space="preserve">«Развитие культуры и туризма  Вавожского района» на 2015-2028 годы </t>
  </si>
  <si>
    <t>Всего</t>
  </si>
  <si>
    <t>127  121</t>
  </si>
  <si>
    <t>О8  08</t>
  </si>
  <si>
    <t>О1  01</t>
  </si>
  <si>
    <t>Отдел культуры Администрации муниципального образования "Муниципальный округ Вавожский район Удмуртской Республики", Администрация муниципального образования "Муниципальный округ Вавожский район Удмуртской Республики"</t>
  </si>
  <si>
    <t>127       121</t>
  </si>
  <si>
    <t>О8   08</t>
  </si>
  <si>
    <t>О1   01</t>
  </si>
  <si>
    <t>О8</t>
  </si>
  <si>
    <t>О1</t>
  </si>
  <si>
    <t>Отдел культуры Администрации Вавожского района, МБУК "Вавожская ЦБС"</t>
  </si>
  <si>
    <t>127</t>
  </si>
  <si>
    <t xml:space="preserve">О310161610                                                                   </t>
  </si>
  <si>
    <t xml:space="preserve">О310161740                                                         </t>
  </si>
  <si>
    <t>0310161610</t>
  </si>
  <si>
    <t xml:space="preserve">03101R5190       </t>
  </si>
  <si>
    <t>03101S8620</t>
  </si>
  <si>
    <t>0310108620</t>
  </si>
  <si>
    <t>0310161760   03102S3500     0310203500</t>
  </si>
  <si>
    <t>611      612</t>
  </si>
  <si>
    <t>О316161</t>
  </si>
  <si>
    <t>Библиографическая обработка документов и организация каталогов</t>
  </si>
  <si>
    <t>Отдел культуры Администрации муниципального образования "Вавожский район", МБУК "Вавожская ЦБС"</t>
  </si>
  <si>
    <t>Обеспечение физического сохранения и безопасности библиотечного фонда</t>
  </si>
  <si>
    <t>О316161 0310248 0315144 0315146</t>
  </si>
  <si>
    <t xml:space="preserve">О310062    </t>
  </si>
  <si>
    <t>0310160630</t>
  </si>
  <si>
    <t xml:space="preserve">О310261610 0310251440  0310202480    </t>
  </si>
  <si>
    <t>03102R5190</t>
  </si>
  <si>
    <t>03102L5190  03102L5191</t>
  </si>
  <si>
    <t>031025519F</t>
  </si>
  <si>
    <t>03102S8810</t>
  </si>
  <si>
    <t>310262340   03102S3500    0310203500</t>
  </si>
  <si>
    <t>331,2  
44,7  
 253,1</t>
  </si>
  <si>
    <t>3102S5330</t>
  </si>
  <si>
    <t>О310360620</t>
  </si>
  <si>
    <t>031Я554540</t>
  </si>
  <si>
    <t>031Я5Д4540</t>
  </si>
  <si>
    <t>Отдел культуры Администрации Вавожского района, МБУК "Вавожский РДК"</t>
  </si>
  <si>
    <t>121</t>
  </si>
  <si>
    <t>0320100310</t>
  </si>
  <si>
    <t>0320161620</t>
  </si>
  <si>
    <t>0320161740</t>
  </si>
  <si>
    <t>0320161650</t>
  </si>
  <si>
    <t xml:space="preserve">0320100450       </t>
  </si>
  <si>
    <t xml:space="preserve">0320161760       </t>
  </si>
  <si>
    <t>0320160630</t>
  </si>
  <si>
    <t>Организация культурно-досуговых мероприятий</t>
  </si>
  <si>
    <t>0326162</t>
  </si>
  <si>
    <t>0326165</t>
  </si>
  <si>
    <t>0326166</t>
  </si>
  <si>
    <t>Создание условий для реализации творческой деятельности населения</t>
  </si>
  <si>
    <t>Отдел культуры Администрации муниципального образования "Вавожский район", МБУК "Вавожский РДК"</t>
  </si>
  <si>
    <t>Выполнение методической работы в установленной сфере деятельности</t>
  </si>
  <si>
    <t>0310062  0316062</t>
  </si>
  <si>
    <t>Итого:</t>
  </si>
  <si>
    <t>Укрепление материально технической базы и безопасности деятельности культурно-досуговых учреждений культуры</t>
  </si>
  <si>
    <t>Отдел культуры Администрации Вавожского района, МБУК "Вавожский РДК", Администрация Муниципального образования "Муниципальный округ Вавожский район Удмуртской Республики"</t>
  </si>
  <si>
    <t xml:space="preserve">0320261620 0320261240 03202S0140 03202R0140 0320250140  </t>
  </si>
  <si>
    <t>612   611</t>
  </si>
  <si>
    <t xml:space="preserve">03202S8810 </t>
  </si>
  <si>
    <t>0320208810</t>
  </si>
  <si>
    <t>0320262340</t>
  </si>
  <si>
    <t>612,      244</t>
  </si>
  <si>
    <t>0320209550</t>
  </si>
  <si>
    <t>03202S8220   0320208220</t>
  </si>
  <si>
    <t>165 
  55</t>
  </si>
  <si>
    <t xml:space="preserve">03202S9550 </t>
  </si>
  <si>
    <t>0320261640</t>
  </si>
  <si>
    <t>03202R4670</t>
  </si>
  <si>
    <t>0320203500</t>
  </si>
  <si>
    <t>03202S3500</t>
  </si>
  <si>
    <t>ремонтные работы (текущий ремонт) в отношении зданий домов культуры (и их филиалов), расположенных в населенных пунктах с числом жителей до 50 тысяч человек</t>
  </si>
  <si>
    <t>03202L4670</t>
  </si>
  <si>
    <t>612</t>
  </si>
  <si>
    <t>Уплата налога на имущество,</t>
  </si>
  <si>
    <t>0320360620</t>
  </si>
  <si>
    <t>611</t>
  </si>
  <si>
    <t>Обеспечение развития и укрепления материально-технической базы домов культуры, расположенных в населенных пунктах с числом жителей до 50 тысяч человек</t>
  </si>
  <si>
    <t>03204L4670</t>
  </si>
  <si>
    <t>Развитие и укрепление материально-технической базы домов культуры, расположенных в населенных пунктах с числом жителей до 50 тысяч человек</t>
  </si>
  <si>
    <t>Федеральный проект "Культурная среда"</t>
  </si>
  <si>
    <t>032А155190</t>
  </si>
  <si>
    <t>Отдел культуры Администрации Вавожского района", МБУК "Вавожский РКМ"</t>
  </si>
  <si>
    <t xml:space="preserve">0330161600                     0330151480           0330108810                          </t>
  </si>
  <si>
    <t>611             350        612</t>
  </si>
  <si>
    <t>2949,1       50,0</t>
  </si>
  <si>
    <t xml:space="preserve">0330161740   </t>
  </si>
  <si>
    <t xml:space="preserve"> 0330107850                </t>
  </si>
  <si>
    <t>0350161640</t>
  </si>
  <si>
    <t xml:space="preserve">0330161600  </t>
  </si>
  <si>
    <t>0336160</t>
  </si>
  <si>
    <t>Экскурсионная, научно-просветительская, экспозиционно-выставочная деятельность</t>
  </si>
  <si>
    <t>Отдел культуры Администрации муниципального образования "Вавожский район", МБУК "Вавожский РМК"</t>
  </si>
  <si>
    <t>0330062  0336062</t>
  </si>
  <si>
    <t>0330160630</t>
  </si>
  <si>
    <t>0330261600</t>
  </si>
  <si>
    <t>Я</t>
  </si>
  <si>
    <t>Федеральный проект "Семейные ценности и инфраструктура культуры",  техническое оснащение региональных и муниципальных музеев</t>
  </si>
  <si>
    <t>033Я555900</t>
  </si>
  <si>
    <t>0330161760</t>
  </si>
  <si>
    <t>0330162340</t>
  </si>
  <si>
    <t>03301S8810</t>
  </si>
  <si>
    <t xml:space="preserve">  0330360620</t>
  </si>
  <si>
    <t>Отдел культуры Администрации Вавожского района, МБУК "Вавожский ЦДПИиР"</t>
  </si>
  <si>
    <t>Сохранение, использование и популяризация объектов культурного наследия</t>
  </si>
  <si>
    <t>0340161630</t>
  </si>
  <si>
    <t>0340100450</t>
  </si>
  <si>
    <t>0346163</t>
  </si>
  <si>
    <t>0340161740</t>
  </si>
  <si>
    <t>0340161760</t>
  </si>
  <si>
    <t>Уплата налога на имущество,земельный налог</t>
  </si>
  <si>
    <t>0340062  0346062     0340160630</t>
  </si>
  <si>
    <t>Укрепление материально технической базы и безопасности деятельности учреждения</t>
  </si>
  <si>
    <t>0340161630               0340107850</t>
  </si>
  <si>
    <t>0340261630</t>
  </si>
  <si>
    <t>0340360620</t>
  </si>
  <si>
    <t>Отдел культуры Администрации Вавожского района</t>
  </si>
  <si>
    <t xml:space="preserve">Организация комплексного туристического обслуживания </t>
  </si>
  <si>
    <t>621, 622</t>
  </si>
  <si>
    <t>Создание условий для развития туризма</t>
  </si>
  <si>
    <t>0356164</t>
  </si>
  <si>
    <t>Организация комплексного туристического обслуживания отдыха и развлечений</t>
  </si>
  <si>
    <t>Отдел культуры Администрации муниципального образования "Вавожский район", АУК МО «Вавожский район» «КТЦ «Сюан Малиновкаын»</t>
  </si>
  <si>
    <t>Укрепление  материально технической базы и безопасности деятельности учреждения</t>
  </si>
  <si>
    <t>0350261640</t>
  </si>
  <si>
    <t>0340300620  0340360620</t>
  </si>
  <si>
    <t>Отдел культуры Администрации Вавожского района», МБУК «Вавожский РДК», МБУК «Вавожская ЦБС», МБУК «Вавожский ЦДПИиР», АУК МО «Вавожский район» «КТЦ «Сюан Малиновкаын»</t>
  </si>
  <si>
    <t xml:space="preserve">Проведение мероприятий </t>
  </si>
  <si>
    <t>0366011</t>
  </si>
  <si>
    <t xml:space="preserve">0360160110   </t>
  </si>
  <si>
    <t>622,612,244</t>
  </si>
  <si>
    <t>Отдел культуры Администрации Вавожского  района"</t>
  </si>
  <si>
    <t>0370000000</t>
  </si>
  <si>
    <t xml:space="preserve">Содержание Отдела культуры </t>
  </si>
  <si>
    <t>0376003</t>
  </si>
  <si>
    <t>121,244, 852</t>
  </si>
  <si>
    <t>Организация бухгалтерского учета Централизованной бухгалтерией Отдела культуры Администрации</t>
  </si>
  <si>
    <t>0376012</t>
  </si>
  <si>
    <t>111, 112,  244</t>
  </si>
  <si>
    <t>Центральный аппарат</t>
  </si>
  <si>
    <t>0370160030</t>
  </si>
  <si>
    <t xml:space="preserve">121          129          244                 </t>
  </si>
  <si>
    <t xml:space="preserve">0370160030  </t>
  </si>
  <si>
    <t xml:space="preserve">121                   129                  244, 853          </t>
  </si>
  <si>
    <t>0370160630</t>
  </si>
  <si>
    <t>Обеспечение деятельности централизованных бухгалтерий и прочих учреждений</t>
  </si>
  <si>
    <t>0370160120</t>
  </si>
  <si>
    <t xml:space="preserve">111                   119            244,852   853,112 247         </t>
  </si>
  <si>
    <t>Уплата налога на имущество, налога на землю</t>
  </si>
  <si>
    <t xml:space="preserve">0370360620                                  </t>
  </si>
  <si>
    <t>Коммунальные услуги</t>
  </si>
  <si>
    <t xml:space="preserve">0370161760                                 </t>
  </si>
  <si>
    <t xml:space="preserve">Приложение 3 </t>
  </si>
  <si>
    <t>к Постановлению Администрации муниципального образования "Муниципальный округ Вавожский район Удмуртской Республики" от 09.02.2022г. №196</t>
  </si>
  <si>
    <t>Приложение 6</t>
  </si>
  <si>
    <t xml:space="preserve">Вавожского района» на 2015-2028 годы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</si>
  <si>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</si>
  <si>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</si>
  <si>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</si>
  <si>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</si>
  <si>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</si>
  <si>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муниципального образования " Вавожский район "</t>
  </si>
  <si>
    <t>в том числе:</t>
  </si>
  <si>
    <t>собственные средства бюджета Вавожского района</t>
  </si>
  <si>
    <t>субсидии из бюджета Удмуртской Республики</t>
  </si>
  <si>
    <t>субвенции из бюджета Удмуртской Республики</t>
  </si>
  <si>
    <t>межбюджетные трансферты  из бюджета поселений</t>
  </si>
  <si>
    <t>межбюджетные трансферты  из бюджета Удмуртской Республики</t>
  </si>
  <si>
    <t>бюджеты поселений, входящих в состав Вавожского района</t>
  </si>
  <si>
    <t>иные источники</t>
  </si>
  <si>
    <t>бюджет муниципального образования "Вавожский район"</t>
  </si>
  <si>
    <t>межбюджетные трансферты  из бюджетов поселений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</si>
</sst>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"/>
    <numFmt numFmtId="181" formatCode="#\ ##0.00"/>
    <numFmt numFmtId="182" formatCode="0.0"/>
    <numFmt numFmtId="183" formatCode="#\ ##0"/>
    <numFmt numFmtId="184" formatCode="#\ ?/?"/>
    <numFmt numFmtId="185" formatCode="dd\.mm\.yyyy"/>
    <numFmt numFmtId="186" formatCode="_-* #\ ##0_р_._-;\-* #\ ##0_р_._-;_-* \-??_р_._-;_-@_-"/>
  </numFmts>
  <fonts count="48">
    <font>
      <sz val="11"/>
      <color theme="1"/>
      <name val="Calibri"/>
      <charset val="204"/>
      <scheme val="minor"/>
    </font>
    <font>
      <sz val="9"/>
      <color indexed="8"/>
      <name val="Times New Roman"/>
      <charset val="204"/>
    </font>
    <font>
      <sz val="10"/>
      <color indexed="8"/>
      <name val="Calibri"/>
      <charset val="204"/>
    </font>
    <font>
      <sz val="9"/>
      <name val="Times New Roman"/>
      <charset val="204"/>
    </font>
    <font>
      <i/>
      <sz val="9"/>
      <color indexed="8"/>
      <name val="Times New Roman"/>
      <charset val="204"/>
    </font>
    <font>
      <b/>
      <sz val="9"/>
      <color indexed="8"/>
      <name val="Times New Roman"/>
      <charset val="204"/>
    </font>
    <font>
      <b/>
      <sz val="9"/>
      <name val="Times New Roman"/>
      <charset val="204"/>
    </font>
    <font>
      <sz val="11"/>
      <color indexed="8"/>
      <name val="Calibri"/>
      <charset val="204"/>
    </font>
    <font>
      <i/>
      <sz val="9"/>
      <name val="Times New Roman"/>
      <charset val="204"/>
    </font>
    <font>
      <sz val="8.5"/>
      <name val="Times New Roman"/>
      <charset val="204"/>
    </font>
    <font>
      <sz val="9"/>
      <color theme="1"/>
      <name val="Times New Roman"/>
      <charset val="204"/>
    </font>
    <font>
      <sz val="10"/>
      <color indexed="8"/>
      <name val="Times New Roman"/>
      <charset val="204"/>
    </font>
    <font>
      <b/>
      <sz val="11"/>
      <color indexed="8"/>
      <name val="Calibri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7"/>
      <name val="Times New Roman"/>
      <charset val="204"/>
    </font>
    <font>
      <b/>
      <sz val="8.5"/>
      <name val="Times New Roman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sz val="8"/>
      <color indexed="8"/>
      <name val="Times New Roman"/>
      <charset val="204"/>
    </font>
    <font>
      <sz val="8.5"/>
      <color indexed="8"/>
      <name val="Times New Roman"/>
      <charset val="204"/>
    </font>
    <font>
      <sz val="8.5"/>
      <color indexed="8"/>
      <name val="Calibri"/>
      <charset val="204"/>
    </font>
    <font>
      <b/>
      <sz val="8"/>
      <color indexed="8"/>
      <name val="Times New Roman"/>
      <charset val="204"/>
    </font>
    <font>
      <i/>
      <sz val="10"/>
      <name val="Times New Roman"/>
      <charset val="204"/>
    </font>
    <font>
      <sz val="10"/>
      <name val="Calibri"/>
      <charset val="204"/>
    </font>
    <font>
      <sz val="8.5"/>
      <color theme="1"/>
      <name val="Times New Roman"/>
      <charset val="204"/>
    </font>
    <font>
      <b/>
      <sz val="8.5"/>
      <color indexed="8"/>
      <name val="Times New Roman"/>
      <charset val="204"/>
    </font>
    <font>
      <sz val="12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/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indexed="8"/>
      </left>
      <right style="medium">
        <color auto="1"/>
      </right>
      <top/>
      <bottom style="thin">
        <color indexed="8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auto="1"/>
      </left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auto="1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176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8" fillId="7" borderId="6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7" applyNumberFormat="0" applyFill="0" applyAlignment="0" applyProtection="0">
      <alignment vertical="center"/>
    </xf>
    <xf numFmtId="0" fontId="35" fillId="0" borderId="67" applyNumberFormat="0" applyFill="0" applyAlignment="0" applyProtection="0">
      <alignment vertical="center"/>
    </xf>
    <xf numFmtId="0" fontId="36" fillId="0" borderId="6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69" applyNumberFormat="0" applyAlignment="0" applyProtection="0">
      <alignment vertical="center"/>
    </xf>
    <xf numFmtId="0" fontId="38" fillId="9" borderId="70" applyNumberFormat="0" applyAlignment="0" applyProtection="0">
      <alignment vertical="center"/>
    </xf>
    <xf numFmtId="0" fontId="39" fillId="9" borderId="69" applyNumberFormat="0" applyAlignment="0" applyProtection="0">
      <alignment vertical="center"/>
    </xf>
    <xf numFmtId="0" fontId="40" fillId="10" borderId="71" applyNumberFormat="0" applyAlignment="0" applyProtection="0">
      <alignment vertical="center"/>
    </xf>
    <xf numFmtId="0" fontId="41" fillId="0" borderId="72" applyNumberFormat="0" applyFill="0" applyAlignment="0" applyProtection="0">
      <alignment vertical="center"/>
    </xf>
    <xf numFmtId="0" fontId="42" fillId="0" borderId="7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7" fillId="0" borderId="0"/>
    <xf numFmtId="0" fontId="7" fillId="0" borderId="0" applyFill="0" applyBorder="0" applyAlignment="0" applyProtection="0"/>
  </cellStyleXfs>
  <cellXfs count="705">
    <xf numFmtId="0" fontId="0" fillId="0" borderId="0" xfId="0"/>
    <xf numFmtId="0" fontId="1" fillId="2" borderId="0" xfId="49" applyFont="1" applyFill="1"/>
    <xf numFmtId="0" fontId="1" fillId="0" borderId="0" xfId="49" applyFont="1"/>
    <xf numFmtId="0" fontId="2" fillId="2" borderId="0" xfId="49" applyFont="1" applyFill="1" applyAlignment="1">
      <alignment horizontal="left"/>
    </xf>
    <xf numFmtId="0" fontId="2" fillId="0" borderId="0" xfId="49" applyFont="1" applyAlignment="1">
      <alignment horizontal="left" wrapText="1"/>
    </xf>
    <xf numFmtId="0" fontId="2" fillId="2" borderId="0" xfId="49" applyFont="1" applyFill="1" applyAlignment="1">
      <alignment horizontal="left" wrapText="1"/>
    </xf>
    <xf numFmtId="0" fontId="3" fillId="2" borderId="0" xfId="49" applyFont="1" applyFill="1"/>
    <xf numFmtId="0" fontId="3" fillId="0" borderId="0" xfId="49" applyFont="1" applyAlignment="1">
      <alignment vertical="top" wrapText="1"/>
    </xf>
    <xf numFmtId="0" fontId="4" fillId="2" borderId="0" xfId="49" applyFont="1" applyFill="1"/>
    <xf numFmtId="0" fontId="5" fillId="0" borderId="0" xfId="49" applyFont="1" applyAlignment="1">
      <alignment horizontal="center" vertical="center"/>
    </xf>
    <xf numFmtId="0" fontId="3" fillId="3" borderId="1" xfId="49" applyFont="1" applyFill="1" applyBorder="1" applyAlignment="1">
      <alignment horizontal="center" vertical="center" wrapText="1"/>
    </xf>
    <xf numFmtId="0" fontId="3" fillId="3" borderId="2" xfId="49" applyFont="1" applyFill="1" applyBorder="1" applyAlignment="1">
      <alignment horizontal="center" vertical="center" wrapText="1"/>
    </xf>
    <xf numFmtId="0" fontId="3" fillId="3" borderId="3" xfId="49" applyFont="1" applyFill="1" applyBorder="1" applyAlignment="1">
      <alignment horizontal="center" vertical="center" wrapText="1"/>
    </xf>
    <xf numFmtId="0" fontId="3" fillId="3" borderId="4" xfId="49" applyFont="1" applyFill="1" applyBorder="1" applyAlignment="1">
      <alignment horizontal="center" vertical="center" wrapText="1"/>
    </xf>
    <xf numFmtId="0" fontId="3" fillId="3" borderId="5" xfId="49" applyFont="1" applyFill="1" applyBorder="1" applyAlignment="1">
      <alignment horizontal="center" vertical="center" wrapText="1"/>
    </xf>
    <xf numFmtId="0" fontId="3" fillId="4" borderId="5" xfId="49" applyFont="1" applyFill="1" applyBorder="1" applyAlignment="1">
      <alignment horizontal="center" vertical="center" wrapText="1"/>
    </xf>
    <xf numFmtId="0" fontId="3" fillId="4" borderId="1" xfId="49" applyFont="1" applyFill="1" applyBorder="1" applyAlignment="1">
      <alignment horizontal="center" vertical="center" wrapText="1"/>
    </xf>
    <xf numFmtId="49" fontId="6" fillId="3" borderId="1" xfId="49" applyNumberFormat="1" applyFont="1" applyFill="1" applyBorder="1" applyAlignment="1">
      <alignment horizontal="center" vertical="center"/>
    </xf>
    <xf numFmtId="49" fontId="3" fillId="3" borderId="1" xfId="49" applyNumberFormat="1" applyFont="1" applyFill="1" applyBorder="1" applyAlignment="1">
      <alignment horizontal="center" vertical="center"/>
    </xf>
    <xf numFmtId="0" fontId="6" fillId="3" borderId="1" xfId="49" applyFont="1" applyFill="1" applyBorder="1" applyAlignment="1">
      <alignment horizontal="left" vertical="center" wrapText="1"/>
    </xf>
    <xf numFmtId="180" fontId="6" fillId="4" borderId="1" xfId="49" applyNumberFormat="1" applyFont="1" applyFill="1" applyBorder="1" applyAlignment="1">
      <alignment horizontal="center" vertical="center" wrapText="1"/>
    </xf>
    <xf numFmtId="181" fontId="6" fillId="4" borderId="1" xfId="49" applyNumberFormat="1" applyFont="1" applyFill="1" applyBorder="1" applyAlignment="1">
      <alignment horizontal="center" vertical="center" wrapText="1"/>
    </xf>
    <xf numFmtId="0" fontId="3" fillId="3" borderId="1" xfId="49" applyFont="1" applyFill="1" applyBorder="1" applyAlignment="1">
      <alignment horizontal="left" vertical="center" wrapText="1"/>
    </xf>
    <xf numFmtId="180" fontId="6" fillId="3" borderId="1" xfId="49" applyNumberFormat="1" applyFont="1" applyFill="1" applyBorder="1" applyAlignment="1">
      <alignment horizontal="center" vertical="center" wrapText="1"/>
    </xf>
    <xf numFmtId="0" fontId="3" fillId="3" borderId="1" xfId="49" applyFont="1" applyFill="1" applyBorder="1" applyAlignment="1">
      <alignment horizontal="left" vertical="center" wrapText="1" indent="1"/>
    </xf>
    <xf numFmtId="180" fontId="3" fillId="3" borderId="1" xfId="49" applyNumberFormat="1" applyFont="1" applyFill="1" applyBorder="1" applyAlignment="1">
      <alignment horizontal="center" vertical="center" wrapText="1"/>
    </xf>
    <xf numFmtId="180" fontId="3" fillId="3" borderId="1" xfId="49" applyNumberFormat="1" applyFont="1" applyFill="1" applyBorder="1" applyAlignment="1">
      <alignment horizontal="center" vertical="center"/>
    </xf>
    <xf numFmtId="180" fontId="3" fillId="4" borderId="1" xfId="49" applyNumberFormat="1" applyFont="1" applyFill="1" applyBorder="1" applyAlignment="1">
      <alignment horizontal="center" vertical="center"/>
    </xf>
    <xf numFmtId="180" fontId="3" fillId="4" borderId="1" xfId="49" applyNumberFormat="1" applyFont="1" applyFill="1" applyBorder="1" applyAlignment="1">
      <alignment horizontal="center" vertical="center" wrapText="1"/>
    </xf>
    <xf numFmtId="180" fontId="1" fillId="0" borderId="1" xfId="49" applyNumberFormat="1" applyFont="1" applyBorder="1" applyAlignment="1">
      <alignment horizontal="center" vertical="center"/>
    </xf>
    <xf numFmtId="180" fontId="1" fillId="2" borderId="1" xfId="49" applyNumberFormat="1" applyFont="1" applyFill="1" applyBorder="1" applyAlignment="1">
      <alignment horizontal="center" vertical="center"/>
    </xf>
    <xf numFmtId="0" fontId="3" fillId="3" borderId="1" xfId="49" applyFont="1" applyFill="1" applyBorder="1" applyAlignment="1">
      <alignment vertical="center" wrapText="1"/>
    </xf>
    <xf numFmtId="182" fontId="1" fillId="0" borderId="1" xfId="49" applyNumberFormat="1" applyFont="1" applyBorder="1" applyAlignment="1">
      <alignment horizontal="center" vertical="center"/>
    </xf>
    <xf numFmtId="182" fontId="1" fillId="2" borderId="1" xfId="49" applyNumberFormat="1" applyFont="1" applyFill="1" applyBorder="1" applyAlignment="1">
      <alignment horizontal="center" vertical="center"/>
    </xf>
    <xf numFmtId="49" fontId="3" fillId="4" borderId="1" xfId="49" applyNumberFormat="1" applyFont="1" applyFill="1" applyBorder="1" applyAlignment="1">
      <alignment horizontal="center" vertical="center"/>
    </xf>
    <xf numFmtId="0" fontId="3" fillId="4" borderId="1" xfId="49" applyFont="1" applyFill="1" applyBorder="1" applyAlignment="1">
      <alignment horizontal="left" vertical="center" wrapText="1"/>
    </xf>
    <xf numFmtId="0" fontId="6" fillId="4" borderId="1" xfId="49" applyFont="1" applyFill="1" applyBorder="1" applyAlignment="1">
      <alignment horizontal="left" vertical="center" wrapText="1"/>
    </xf>
    <xf numFmtId="181" fontId="3" fillId="4" borderId="1" xfId="49" applyNumberFormat="1" applyFont="1" applyFill="1" applyBorder="1" applyAlignment="1">
      <alignment horizontal="center" vertical="center" wrapText="1"/>
    </xf>
    <xf numFmtId="0" fontId="3" fillId="4" borderId="1" xfId="49" applyFont="1" applyFill="1" applyBorder="1" applyAlignment="1">
      <alignment horizontal="left" vertical="center" wrapText="1" indent="1"/>
    </xf>
    <xf numFmtId="0" fontId="3" fillId="4" borderId="1" xfId="49" applyFont="1" applyFill="1" applyBorder="1" applyAlignment="1">
      <alignment horizontal="left" vertical="top" wrapText="1" indent="1"/>
    </xf>
    <xf numFmtId="0" fontId="3" fillId="4" borderId="1" xfId="49" applyFont="1" applyFill="1" applyBorder="1" applyAlignment="1">
      <alignment vertical="center" wrapText="1"/>
    </xf>
    <xf numFmtId="180" fontId="1" fillId="5" borderId="1" xfId="49" applyNumberFormat="1" applyFont="1" applyFill="1" applyBorder="1" applyAlignment="1">
      <alignment horizontal="center" vertical="center"/>
    </xf>
    <xf numFmtId="180" fontId="6" fillId="0" borderId="1" xfId="49" applyNumberFormat="1" applyFont="1" applyBorder="1" applyAlignment="1">
      <alignment horizontal="center" vertical="center" wrapText="1"/>
    </xf>
    <xf numFmtId="0" fontId="7" fillId="0" borderId="0" xfId="49" applyAlignment="1">
      <alignment horizontal="left"/>
    </xf>
    <xf numFmtId="0" fontId="3" fillId="0" borderId="0" xfId="49" applyFont="1"/>
    <xf numFmtId="0" fontId="3" fillId="3" borderId="6" xfId="49" applyFont="1" applyFill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/>
    </xf>
    <xf numFmtId="0" fontId="1" fillId="2" borderId="7" xfId="49" applyFont="1" applyFill="1" applyBorder="1" applyAlignment="1">
      <alignment horizontal="center" vertical="center"/>
    </xf>
    <xf numFmtId="180" fontId="6" fillId="4" borderId="2" xfId="49" applyNumberFormat="1" applyFont="1" applyFill="1" applyBorder="1" applyAlignment="1">
      <alignment horizontal="center" vertical="center" wrapText="1"/>
    </xf>
    <xf numFmtId="180" fontId="6" fillId="2" borderId="7" xfId="49" applyNumberFormat="1" applyFont="1" applyFill="1" applyBorder="1" applyAlignment="1">
      <alignment horizontal="center" vertical="center" wrapText="1"/>
    </xf>
    <xf numFmtId="180" fontId="6" fillId="4" borderId="7" xfId="49" applyNumberFormat="1" applyFont="1" applyFill="1" applyBorder="1" applyAlignment="1">
      <alignment horizontal="center" vertical="center" wrapText="1"/>
    </xf>
    <xf numFmtId="180" fontId="6" fillId="3" borderId="2" xfId="49" applyNumberFormat="1" applyFont="1" applyFill="1" applyBorder="1" applyAlignment="1">
      <alignment horizontal="center" vertical="center" wrapText="1"/>
    </xf>
    <xf numFmtId="180" fontId="6" fillId="0" borderId="7" xfId="49" applyNumberFormat="1" applyFont="1" applyBorder="1" applyAlignment="1">
      <alignment horizontal="center" vertical="center" wrapText="1"/>
    </xf>
    <xf numFmtId="180" fontId="3" fillId="3" borderId="2" xfId="49" applyNumberFormat="1" applyFont="1" applyFill="1" applyBorder="1" applyAlignment="1">
      <alignment horizontal="center" vertical="center"/>
    </xf>
    <xf numFmtId="0" fontId="1" fillId="0" borderId="7" xfId="49" applyFont="1" applyBorder="1"/>
    <xf numFmtId="0" fontId="1" fillId="2" borderId="7" xfId="49" applyFont="1" applyFill="1" applyBorder="1" applyAlignment="1">
      <alignment vertical="center"/>
    </xf>
    <xf numFmtId="180" fontId="3" fillId="3" borderId="2" xfId="49" applyNumberFormat="1" applyFont="1" applyFill="1" applyBorder="1" applyAlignment="1">
      <alignment horizontal="center" vertical="center" wrapText="1"/>
    </xf>
    <xf numFmtId="180" fontId="3" fillId="0" borderId="7" xfId="49" applyNumberFormat="1" applyFont="1" applyBorder="1" applyAlignment="1">
      <alignment horizontal="center" vertical="center" wrapText="1"/>
    </xf>
    <xf numFmtId="180" fontId="3" fillId="2" borderId="7" xfId="49" applyNumberFormat="1" applyFont="1" applyFill="1" applyBorder="1" applyAlignment="1">
      <alignment horizontal="center" vertical="center" wrapText="1"/>
    </xf>
    <xf numFmtId="180" fontId="3" fillId="4" borderId="7" xfId="49" applyNumberFormat="1" applyFont="1" applyFill="1" applyBorder="1" applyAlignment="1">
      <alignment horizontal="center" vertical="center" wrapText="1"/>
    </xf>
    <xf numFmtId="180" fontId="1" fillId="0" borderId="2" xfId="49" applyNumberFormat="1" applyFont="1" applyBorder="1" applyAlignment="1">
      <alignment horizontal="center" vertical="center"/>
    </xf>
    <xf numFmtId="180" fontId="1" fillId="0" borderId="7" xfId="49" applyNumberFormat="1" applyFont="1" applyBorder="1" applyAlignment="1">
      <alignment horizontal="center" vertical="center"/>
    </xf>
    <xf numFmtId="180" fontId="1" fillId="2" borderId="7" xfId="49" applyNumberFormat="1" applyFont="1" applyFill="1" applyBorder="1" applyAlignment="1">
      <alignment horizontal="center" vertical="center"/>
    </xf>
    <xf numFmtId="182" fontId="1" fillId="2" borderId="7" xfId="49" applyNumberFormat="1" applyFont="1" applyFill="1" applyBorder="1" applyAlignment="1">
      <alignment horizontal="center" vertical="center"/>
    </xf>
    <xf numFmtId="182" fontId="3" fillId="3" borderId="1" xfId="49" applyNumberFormat="1" applyFont="1" applyFill="1" applyBorder="1" applyAlignment="1">
      <alignment horizontal="center" vertical="center" wrapText="1"/>
    </xf>
    <xf numFmtId="182" fontId="1" fillId="0" borderId="2" xfId="49" applyNumberFormat="1" applyFont="1" applyBorder="1" applyAlignment="1">
      <alignment horizontal="center" vertical="center"/>
    </xf>
    <xf numFmtId="182" fontId="1" fillId="0" borderId="7" xfId="49" applyNumberFormat="1" applyFont="1" applyBorder="1" applyAlignment="1">
      <alignment horizontal="center" vertical="center"/>
    </xf>
    <xf numFmtId="180" fontId="6" fillId="2" borderId="8" xfId="49" applyNumberFormat="1" applyFont="1" applyFill="1" applyBorder="1" applyAlignment="1">
      <alignment horizontal="center" vertical="center" wrapText="1"/>
    </xf>
    <xf numFmtId="180" fontId="6" fillId="4" borderId="8" xfId="49" applyNumberFormat="1" applyFont="1" applyFill="1" applyBorder="1" applyAlignment="1">
      <alignment horizontal="center" vertical="center" wrapText="1"/>
    </xf>
    <xf numFmtId="180" fontId="3" fillId="0" borderId="2" xfId="49" applyNumberFormat="1" applyFont="1" applyBorder="1" applyAlignment="1">
      <alignment horizontal="center" vertical="center" wrapText="1"/>
    </xf>
    <xf numFmtId="180" fontId="3" fillId="2" borderId="9" xfId="49" applyNumberFormat="1" applyFont="1" applyFill="1" applyBorder="1" applyAlignment="1">
      <alignment horizontal="center" vertical="center" wrapText="1"/>
    </xf>
    <xf numFmtId="180" fontId="3" fillId="4" borderId="9" xfId="49" applyNumberFormat="1" applyFont="1" applyFill="1" applyBorder="1" applyAlignment="1">
      <alignment horizontal="center" vertical="center" wrapText="1"/>
    </xf>
    <xf numFmtId="180" fontId="3" fillId="4" borderId="10" xfId="49" applyNumberFormat="1" applyFont="1" applyFill="1" applyBorder="1" applyAlignment="1">
      <alignment horizontal="center" vertical="center" wrapText="1"/>
    </xf>
    <xf numFmtId="180" fontId="3" fillId="4" borderId="2" xfId="49" applyNumberFormat="1" applyFont="1" applyFill="1" applyBorder="1" applyAlignment="1">
      <alignment horizontal="center" vertical="center"/>
    </xf>
    <xf numFmtId="180" fontId="3" fillId="4" borderId="2" xfId="49" applyNumberFormat="1" applyFont="1" applyFill="1" applyBorder="1" applyAlignment="1">
      <alignment horizontal="center" vertical="center" wrapText="1"/>
    </xf>
    <xf numFmtId="180" fontId="3" fillId="0" borderId="7" xfId="49" applyNumberFormat="1" applyFont="1" applyBorder="1" applyAlignment="1">
      <alignment horizontal="center" vertical="center"/>
    </xf>
    <xf numFmtId="180" fontId="3" fillId="2" borderId="7" xfId="49" applyNumberFormat="1" applyFont="1" applyFill="1" applyBorder="1" applyAlignment="1">
      <alignment horizontal="center" vertical="center"/>
    </xf>
    <xf numFmtId="180" fontId="3" fillId="4" borderId="7" xfId="49" applyNumberFormat="1" applyFont="1" applyFill="1" applyBorder="1" applyAlignment="1">
      <alignment horizontal="center" vertical="center"/>
    </xf>
    <xf numFmtId="180" fontId="1" fillId="2" borderId="2" xfId="49" applyNumberFormat="1" applyFont="1" applyFill="1" applyBorder="1" applyAlignment="1">
      <alignment horizontal="center" vertical="center"/>
    </xf>
    <xf numFmtId="181" fontId="3" fillId="4" borderId="7" xfId="49" applyNumberFormat="1" applyFont="1" applyFill="1" applyBorder="1" applyAlignment="1">
      <alignment horizontal="center" vertical="center" wrapText="1"/>
    </xf>
    <xf numFmtId="2" fontId="1" fillId="2" borderId="7" xfId="49" applyNumberFormat="1" applyFont="1" applyFill="1" applyBorder="1" applyAlignment="1">
      <alignment horizontal="center" vertical="center"/>
    </xf>
    <xf numFmtId="0" fontId="1" fillId="2" borderId="8" xfId="49" applyFont="1" applyFill="1" applyBorder="1" applyAlignment="1">
      <alignment horizontal="center" vertical="center"/>
    </xf>
    <xf numFmtId="0" fontId="1" fillId="0" borderId="10" xfId="49" applyFont="1" applyBorder="1" applyAlignment="1">
      <alignment horizontal="center" vertical="center"/>
    </xf>
    <xf numFmtId="0" fontId="1" fillId="0" borderId="11" xfId="49" applyFont="1" applyBorder="1" applyAlignment="1">
      <alignment horizontal="center" vertical="center"/>
    </xf>
    <xf numFmtId="0" fontId="1" fillId="2" borderId="8" xfId="49" applyFont="1" applyFill="1" applyBorder="1" applyAlignment="1">
      <alignment vertical="center"/>
    </xf>
    <xf numFmtId="180" fontId="3" fillId="4" borderId="8" xfId="49" applyNumberFormat="1" applyFont="1" applyFill="1" applyBorder="1" applyAlignment="1">
      <alignment horizontal="center" vertical="center" wrapText="1"/>
    </xf>
    <xf numFmtId="182" fontId="1" fillId="2" borderId="8" xfId="49" applyNumberFormat="1" applyFont="1" applyFill="1" applyBorder="1" applyAlignment="1">
      <alignment horizontal="center" vertical="center"/>
    </xf>
    <xf numFmtId="0" fontId="5" fillId="2" borderId="7" xfId="49" applyFont="1" applyFill="1" applyBorder="1"/>
    <xf numFmtId="180" fontId="3" fillId="4" borderId="12" xfId="49" applyNumberFormat="1" applyFont="1" applyFill="1" applyBorder="1" applyAlignment="1">
      <alignment horizontal="center" vertical="center" wrapText="1"/>
    </xf>
    <xf numFmtId="0" fontId="1" fillId="2" borderId="7" xfId="49" applyFont="1" applyFill="1" applyBorder="1"/>
    <xf numFmtId="180" fontId="3" fillId="4" borderId="8" xfId="49" applyNumberFormat="1" applyFont="1" applyFill="1" applyBorder="1" applyAlignment="1">
      <alignment horizontal="center" vertical="center"/>
    </xf>
    <xf numFmtId="180" fontId="1" fillId="2" borderId="8" xfId="49" applyNumberFormat="1" applyFont="1" applyFill="1" applyBorder="1" applyAlignment="1">
      <alignment horizontal="center" vertical="center"/>
    </xf>
    <xf numFmtId="181" fontId="3" fillId="4" borderId="8" xfId="49" applyNumberFormat="1" applyFont="1" applyFill="1" applyBorder="1" applyAlignment="1">
      <alignment horizontal="center" vertical="center" wrapText="1"/>
    </xf>
    <xf numFmtId="2" fontId="1" fillId="2" borderId="8" xfId="49" applyNumberFormat="1" applyFont="1" applyFill="1" applyBorder="1" applyAlignment="1">
      <alignment horizontal="center" vertical="center"/>
    </xf>
    <xf numFmtId="182" fontId="6" fillId="3" borderId="1" xfId="49" applyNumberFormat="1" applyFont="1" applyFill="1" applyBorder="1" applyAlignment="1">
      <alignment horizontal="center" vertical="center" wrapText="1"/>
    </xf>
    <xf numFmtId="182" fontId="6" fillId="4" borderId="1" xfId="49" applyNumberFormat="1" applyFont="1" applyFill="1" applyBorder="1" applyAlignment="1">
      <alignment horizontal="center" vertical="center" wrapText="1"/>
    </xf>
    <xf numFmtId="182" fontId="3" fillId="4" borderId="1" xfId="49" applyNumberFormat="1" applyFont="1" applyFill="1" applyBorder="1" applyAlignment="1">
      <alignment horizontal="center" vertical="center" wrapText="1"/>
    </xf>
    <xf numFmtId="0" fontId="3" fillId="3" borderId="13" xfId="49" applyFont="1" applyFill="1" applyBorder="1" applyAlignment="1">
      <alignment horizontal="center" vertical="center" wrapText="1"/>
    </xf>
    <xf numFmtId="0" fontId="3" fillId="3" borderId="14" xfId="49" applyFont="1" applyFill="1" applyBorder="1" applyAlignment="1">
      <alignment horizontal="center" vertical="center" wrapText="1"/>
    </xf>
    <xf numFmtId="181" fontId="3" fillId="4" borderId="1" xfId="49" applyNumberFormat="1" applyFont="1" applyFill="1" applyBorder="1" applyAlignment="1">
      <alignment horizontal="center" vertical="center"/>
    </xf>
    <xf numFmtId="181" fontId="1" fillId="2" borderId="1" xfId="49" applyNumberFormat="1" applyFont="1" applyFill="1" applyBorder="1" applyAlignment="1">
      <alignment horizontal="center" vertical="center"/>
    </xf>
    <xf numFmtId="0" fontId="1" fillId="2" borderId="10" xfId="49" applyFont="1" applyFill="1" applyBorder="1" applyAlignment="1">
      <alignment vertical="center"/>
    </xf>
    <xf numFmtId="182" fontId="6" fillId="3" borderId="2" xfId="49" applyNumberFormat="1" applyFont="1" applyFill="1" applyBorder="1" applyAlignment="1">
      <alignment horizontal="center" vertical="center" wrapText="1"/>
    </xf>
    <xf numFmtId="182" fontId="6" fillId="0" borderId="7" xfId="49" applyNumberFormat="1" applyFont="1" applyBorder="1" applyAlignment="1">
      <alignment horizontal="center" vertical="center" wrapText="1"/>
    </xf>
    <xf numFmtId="182" fontId="6" fillId="2" borderId="7" xfId="49" applyNumberFormat="1" applyFont="1" applyFill="1" applyBorder="1" applyAlignment="1">
      <alignment horizontal="center" vertical="center" wrapText="1"/>
    </xf>
    <xf numFmtId="182" fontId="6" fillId="4" borderId="7" xfId="49" applyNumberFormat="1" applyFont="1" applyFill="1" applyBorder="1" applyAlignment="1">
      <alignment horizontal="center" vertical="center" wrapText="1"/>
    </xf>
    <xf numFmtId="182" fontId="3" fillId="0" borderId="1" xfId="49" applyNumberFormat="1" applyFont="1" applyBorder="1" applyAlignment="1">
      <alignment horizontal="center" vertical="center" wrapText="1"/>
    </xf>
    <xf numFmtId="182" fontId="3" fillId="2" borderId="1" xfId="49" applyNumberFormat="1" applyFont="1" applyFill="1" applyBorder="1" applyAlignment="1">
      <alignment horizontal="center" vertical="center" wrapText="1"/>
    </xf>
    <xf numFmtId="182" fontId="1" fillId="2" borderId="10" xfId="49" applyNumberFormat="1" applyFont="1" applyFill="1" applyBorder="1" applyAlignment="1">
      <alignment vertical="center"/>
    </xf>
    <xf numFmtId="0" fontId="1" fillId="2" borderId="12" xfId="49" applyFont="1" applyFill="1" applyBorder="1" applyAlignment="1">
      <alignment vertical="center"/>
    </xf>
    <xf numFmtId="182" fontId="6" fillId="4" borderId="8" xfId="49" applyNumberFormat="1" applyFont="1" applyFill="1" applyBorder="1" applyAlignment="1">
      <alignment horizontal="center" vertical="center" wrapText="1"/>
    </xf>
    <xf numFmtId="182" fontId="3" fillId="4" borderId="2" xfId="49" applyNumberFormat="1" applyFont="1" applyFill="1" applyBorder="1" applyAlignment="1">
      <alignment horizontal="center" vertical="center" wrapText="1"/>
    </xf>
    <xf numFmtId="0" fontId="1" fillId="6" borderId="0" xfId="49" applyFont="1" applyFill="1"/>
    <xf numFmtId="182" fontId="1" fillId="0" borderId="0" xfId="49" applyNumberFormat="1" applyFont="1"/>
    <xf numFmtId="0" fontId="6" fillId="0" borderId="0" xfId="49" applyFont="1" applyAlignment="1">
      <alignment horizontal="center"/>
    </xf>
    <xf numFmtId="0" fontId="6" fillId="0" borderId="0" xfId="49" applyFont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left" vertical="top"/>
    </xf>
    <xf numFmtId="49" fontId="6" fillId="0" borderId="1" xfId="49" applyNumberFormat="1" applyFont="1" applyBorder="1" applyAlignment="1">
      <alignment horizontal="center" vertical="top"/>
    </xf>
    <xf numFmtId="0" fontId="6" fillId="0" borderId="13" xfId="49" applyFont="1" applyBorder="1" applyAlignment="1">
      <alignment horizontal="left" vertical="top" wrapText="1"/>
    </xf>
    <xf numFmtId="0" fontId="6" fillId="0" borderId="1" xfId="49" applyFont="1" applyBorder="1" applyAlignment="1">
      <alignment horizontal="left" vertical="top" wrapText="1"/>
    </xf>
    <xf numFmtId="0" fontId="6" fillId="0" borderId="1" xfId="49" applyFont="1" applyBorder="1" applyAlignment="1">
      <alignment horizontal="center" vertical="top" wrapText="1"/>
    </xf>
    <xf numFmtId="0" fontId="6" fillId="0" borderId="5" xfId="49" applyFont="1" applyBorder="1" applyAlignment="1">
      <alignment horizontal="left" vertical="top" wrapText="1"/>
    </xf>
    <xf numFmtId="0" fontId="6" fillId="0" borderId="1" xfId="49" applyFont="1" applyBorder="1" applyAlignment="1">
      <alignment vertical="top" wrapText="1"/>
    </xf>
    <xf numFmtId="183" fontId="6" fillId="0" borderId="1" xfId="49" applyNumberFormat="1" applyFont="1" applyBorder="1" applyAlignment="1">
      <alignment horizontal="center" vertical="top" wrapText="1"/>
    </xf>
    <xf numFmtId="49" fontId="6" fillId="2" borderId="1" xfId="49" applyNumberFormat="1" applyFont="1" applyFill="1" applyBorder="1" applyAlignment="1">
      <alignment horizontal="center" vertical="top"/>
    </xf>
    <xf numFmtId="0" fontId="6" fillId="2" borderId="1" xfId="49" applyFont="1" applyFill="1" applyBorder="1" applyAlignment="1">
      <alignment horizontal="left" vertical="top" wrapText="1"/>
    </xf>
    <xf numFmtId="0" fontId="6" fillId="2" borderId="1" xfId="49" applyFont="1" applyFill="1" applyBorder="1" applyAlignment="1">
      <alignment vertical="top" wrapText="1"/>
    </xf>
    <xf numFmtId="0" fontId="6" fillId="2" borderId="1" xfId="49" applyFont="1" applyFill="1" applyBorder="1" applyAlignment="1">
      <alignment horizontal="center" vertical="top"/>
    </xf>
    <xf numFmtId="0" fontId="3" fillId="2" borderId="1" xfId="49" applyFont="1" applyFill="1" applyBorder="1" applyAlignment="1">
      <alignment vertical="top" wrapText="1"/>
    </xf>
    <xf numFmtId="0" fontId="3" fillId="2" borderId="1" xfId="49" applyFont="1" applyFill="1" applyBorder="1" applyAlignment="1">
      <alignment horizontal="center" vertical="top"/>
    </xf>
    <xf numFmtId="49" fontId="3" fillId="2" borderId="13" xfId="49" applyNumberFormat="1" applyFont="1" applyFill="1" applyBorder="1" applyAlignment="1">
      <alignment horizontal="center" vertical="top"/>
    </xf>
    <xf numFmtId="0" fontId="3" fillId="2" borderId="13" xfId="49" applyFont="1" applyFill="1" applyBorder="1" applyAlignment="1">
      <alignment horizontal="center" vertical="top" wrapText="1"/>
    </xf>
    <xf numFmtId="0" fontId="3" fillId="2" borderId="9" xfId="49" applyFont="1" applyFill="1" applyBorder="1" applyAlignment="1">
      <alignment horizontal="center" vertical="top" wrapText="1"/>
    </xf>
    <xf numFmtId="49" fontId="3" fillId="2" borderId="14" xfId="49" applyNumberFormat="1" applyFont="1" applyFill="1" applyBorder="1" applyAlignment="1">
      <alignment horizontal="center" vertical="top"/>
    </xf>
    <xf numFmtId="0" fontId="3" fillId="2" borderId="14" xfId="49" applyFont="1" applyFill="1" applyBorder="1" applyAlignment="1">
      <alignment horizontal="center" vertical="top" wrapText="1"/>
    </xf>
    <xf numFmtId="0" fontId="3" fillId="2" borderId="15" xfId="49" applyFont="1" applyFill="1" applyBorder="1" applyAlignment="1">
      <alignment horizontal="center" vertical="top" wrapText="1"/>
    </xf>
    <xf numFmtId="49" fontId="3" fillId="2" borderId="7" xfId="49" applyNumberFormat="1" applyFont="1" applyFill="1" applyBorder="1" applyAlignment="1">
      <alignment horizontal="center" vertical="top"/>
    </xf>
    <xf numFmtId="49" fontId="3" fillId="2" borderId="5" xfId="49" applyNumberFormat="1" applyFont="1" applyFill="1" applyBorder="1" applyAlignment="1">
      <alignment horizontal="center" vertical="top"/>
    </xf>
    <xf numFmtId="0" fontId="3" fillId="2" borderId="5" xfId="49" applyFont="1" applyFill="1" applyBorder="1" applyAlignment="1">
      <alignment horizontal="center" vertical="top" wrapText="1"/>
    </xf>
    <xf numFmtId="0" fontId="3" fillId="2" borderId="6" xfId="49" applyFont="1" applyFill="1" applyBorder="1" applyAlignment="1">
      <alignment horizontal="center" vertical="top" wrapText="1"/>
    </xf>
    <xf numFmtId="49" fontId="3" fillId="2" borderId="1" xfId="49" applyNumberFormat="1" applyFont="1" applyFill="1" applyBorder="1" applyAlignment="1">
      <alignment horizontal="center" vertical="top"/>
    </xf>
    <xf numFmtId="0" fontId="3" fillId="2" borderId="1" xfId="49" applyFont="1" applyFill="1" applyBorder="1" applyAlignment="1">
      <alignment horizontal="left" vertical="top" wrapText="1"/>
    </xf>
    <xf numFmtId="0" fontId="3" fillId="2" borderId="13" xfId="49" applyFont="1" applyFill="1" applyBorder="1" applyAlignment="1">
      <alignment horizontal="left" vertical="top" wrapText="1"/>
    </xf>
    <xf numFmtId="0" fontId="3" fillId="2" borderId="13" xfId="49" applyFont="1" applyFill="1" applyBorder="1" applyAlignment="1">
      <alignment vertical="top" wrapText="1"/>
    </xf>
    <xf numFmtId="0" fontId="3" fillId="2" borderId="7" xfId="49" applyFont="1" applyFill="1" applyBorder="1" applyAlignment="1">
      <alignment vertical="top" wrapText="1"/>
    </xf>
    <xf numFmtId="0" fontId="3" fillId="2" borderId="7" xfId="49" applyFont="1" applyFill="1" applyBorder="1" applyAlignment="1">
      <alignment horizontal="left" vertical="top" wrapText="1"/>
    </xf>
    <xf numFmtId="0" fontId="9" fillId="2" borderId="5" xfId="49" applyFont="1" applyFill="1" applyBorder="1" applyAlignment="1">
      <alignment horizontal="left" vertical="top" wrapText="1"/>
    </xf>
    <xf numFmtId="0" fontId="3" fillId="2" borderId="5" xfId="49" applyFont="1" applyFill="1" applyBorder="1" applyAlignment="1">
      <alignment vertical="top" wrapText="1"/>
    </xf>
    <xf numFmtId="0" fontId="9" fillId="2" borderId="1" xfId="49" applyFont="1" applyFill="1" applyBorder="1" applyAlignment="1">
      <alignment horizontal="left" vertical="top" wrapText="1"/>
    </xf>
    <xf numFmtId="49" fontId="6" fillId="2" borderId="13" xfId="49" applyNumberFormat="1" applyFont="1" applyFill="1" applyBorder="1" applyAlignment="1">
      <alignment horizontal="center" vertical="top"/>
    </xf>
    <xf numFmtId="0" fontId="6" fillId="2" borderId="13" xfId="49" applyFont="1" applyFill="1" applyBorder="1" applyAlignment="1">
      <alignment horizontal="center" vertical="top" wrapText="1"/>
    </xf>
    <xf numFmtId="49" fontId="6" fillId="2" borderId="14" xfId="49" applyNumberFormat="1" applyFont="1" applyFill="1" applyBorder="1" applyAlignment="1">
      <alignment horizontal="center" vertical="top"/>
    </xf>
    <xf numFmtId="0" fontId="6" fillId="2" borderId="14" xfId="49" applyFont="1" applyFill="1" applyBorder="1" applyAlignment="1">
      <alignment horizontal="center" vertical="top" wrapText="1"/>
    </xf>
    <xf numFmtId="49" fontId="6" fillId="2" borderId="5" xfId="49" applyNumberFormat="1" applyFont="1" applyFill="1" applyBorder="1" applyAlignment="1">
      <alignment horizontal="center" vertical="top"/>
    </xf>
    <xf numFmtId="0" fontId="6" fillId="2" borderId="5" xfId="49" applyFont="1" applyFill="1" applyBorder="1" applyAlignment="1">
      <alignment horizontal="center" vertical="top" wrapText="1"/>
    </xf>
    <xf numFmtId="0" fontId="3" fillId="2" borderId="13" xfId="49" applyFont="1" applyFill="1" applyBorder="1" applyAlignment="1">
      <alignment horizontal="center" vertical="center" wrapText="1"/>
    </xf>
    <xf numFmtId="49" fontId="3" fillId="2" borderId="13" xfId="49" applyNumberFormat="1" applyFont="1" applyFill="1" applyBorder="1" applyAlignment="1">
      <alignment vertical="top"/>
    </xf>
    <xf numFmtId="0" fontId="3" fillId="2" borderId="14" xfId="49" applyFont="1" applyFill="1" applyBorder="1" applyAlignment="1">
      <alignment horizontal="center" vertical="center" wrapText="1"/>
    </xf>
    <xf numFmtId="49" fontId="3" fillId="2" borderId="5" xfId="49" applyNumberFormat="1" applyFont="1" applyFill="1" applyBorder="1" applyAlignment="1">
      <alignment vertical="top"/>
    </xf>
    <xf numFmtId="0" fontId="3" fillId="2" borderId="5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left" vertical="top" wrapText="1"/>
    </xf>
    <xf numFmtId="0" fontId="3" fillId="2" borderId="5" xfId="49" applyFont="1" applyFill="1" applyBorder="1" applyAlignment="1">
      <alignment horizontal="left" vertical="top" wrapText="1"/>
    </xf>
    <xf numFmtId="49" fontId="3" fillId="2" borderId="16" xfId="49" applyNumberFormat="1" applyFont="1" applyFill="1" applyBorder="1" applyAlignment="1">
      <alignment horizontal="center" vertical="top"/>
    </xf>
    <xf numFmtId="49" fontId="3" fillId="2" borderId="17" xfId="49" applyNumberFormat="1" applyFont="1" applyFill="1" applyBorder="1" applyAlignment="1">
      <alignment horizontal="center" vertical="top"/>
    </xf>
    <xf numFmtId="0" fontId="1" fillId="2" borderId="16" xfId="49" applyFont="1" applyFill="1" applyBorder="1"/>
    <xf numFmtId="0" fontId="3" fillId="2" borderId="16" xfId="49" applyFont="1" applyFill="1" applyBorder="1" applyAlignment="1">
      <alignment horizontal="center" vertical="top" wrapText="1"/>
    </xf>
    <xf numFmtId="49" fontId="3" fillId="2" borderId="11" xfId="49" applyNumberFormat="1" applyFont="1" applyFill="1" applyBorder="1" applyAlignment="1">
      <alignment horizontal="center" vertical="top"/>
    </xf>
    <xf numFmtId="49" fontId="3" fillId="2" borderId="3" xfId="49" applyNumberFormat="1" applyFont="1" applyFill="1" applyBorder="1" applyAlignment="1">
      <alignment horizontal="center" vertical="top"/>
    </xf>
    <xf numFmtId="0" fontId="3" fillId="2" borderId="7" xfId="49" applyFont="1" applyFill="1" applyBorder="1" applyAlignment="1">
      <alignment horizontal="center" vertical="top" wrapText="1"/>
    </xf>
    <xf numFmtId="0" fontId="3" fillId="2" borderId="14" xfId="49" applyFont="1" applyFill="1" applyBorder="1" applyAlignment="1">
      <alignment vertical="top" wrapText="1"/>
    </xf>
    <xf numFmtId="49" fontId="3" fillId="2" borderId="18" xfId="49" applyNumberFormat="1" applyFont="1" applyFill="1" applyBorder="1" applyAlignment="1">
      <alignment horizontal="center" vertical="top" wrapText="1"/>
    </xf>
    <xf numFmtId="49" fontId="3" fillId="2" borderId="18" xfId="49" applyNumberFormat="1" applyFont="1" applyFill="1" applyBorder="1" applyAlignment="1">
      <alignment horizontal="center" vertical="top"/>
    </xf>
    <xf numFmtId="0" fontId="2" fillId="0" borderId="0" xfId="49" applyFont="1" applyAlignment="1">
      <alignment horizontal="left"/>
    </xf>
    <xf numFmtId="0" fontId="7" fillId="2" borderId="0" xfId="49" applyFill="1" applyAlignment="1">
      <alignment horizontal="left"/>
    </xf>
    <xf numFmtId="0" fontId="6" fillId="2" borderId="0" xfId="49" applyFont="1" applyFill="1" applyAlignment="1">
      <alignment horizontal="center"/>
    </xf>
    <xf numFmtId="0" fontId="3" fillId="0" borderId="2" xfId="49" applyFont="1" applyBorder="1" applyAlignment="1">
      <alignment horizontal="center" vertical="center" wrapText="1"/>
    </xf>
    <xf numFmtId="0" fontId="3" fillId="0" borderId="8" xfId="49" applyFont="1" applyBorder="1" applyAlignment="1">
      <alignment horizontal="center" vertical="center" wrapText="1"/>
    </xf>
    <xf numFmtId="0" fontId="3" fillId="0" borderId="19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top"/>
    </xf>
    <xf numFmtId="180" fontId="6" fillId="2" borderId="1" xfId="49" applyNumberFormat="1" applyFont="1" applyFill="1" applyBorder="1" applyAlignment="1">
      <alignment horizontal="center" vertical="top"/>
    </xf>
    <xf numFmtId="180" fontId="6" fillId="0" borderId="1" xfId="49" applyNumberFormat="1" applyFont="1" applyBorder="1" applyAlignment="1">
      <alignment horizontal="center" vertical="top"/>
    </xf>
    <xf numFmtId="180" fontId="3" fillId="2" borderId="1" xfId="49" applyNumberFormat="1" applyFont="1" applyFill="1" applyBorder="1" applyAlignment="1">
      <alignment horizontal="center" vertical="top"/>
    </xf>
    <xf numFmtId="180" fontId="3" fillId="2" borderId="13" xfId="49" applyNumberFormat="1" applyFont="1" applyFill="1" applyBorder="1" applyAlignment="1">
      <alignment horizontal="center" vertical="top"/>
    </xf>
    <xf numFmtId="182" fontId="1" fillId="2" borderId="13" xfId="49" applyNumberFormat="1" applyFont="1" applyFill="1" applyBorder="1" applyAlignment="1">
      <alignment horizontal="center" vertical="top" wrapText="1"/>
    </xf>
    <xf numFmtId="182" fontId="1" fillId="2" borderId="13" xfId="49" applyNumberFormat="1" applyFont="1" applyFill="1" applyBorder="1" applyAlignment="1">
      <alignment horizontal="center" vertical="top"/>
    </xf>
    <xf numFmtId="0" fontId="3" fillId="2" borderId="20" xfId="49" applyFont="1" applyFill="1" applyBorder="1" applyAlignment="1">
      <alignment horizontal="center" vertical="center" wrapText="1"/>
    </xf>
    <xf numFmtId="180" fontId="3" fillId="2" borderId="7" xfId="49" applyNumberFormat="1" applyFont="1" applyFill="1" applyBorder="1" applyAlignment="1">
      <alignment horizontal="center" vertical="top"/>
    </xf>
    <xf numFmtId="182" fontId="1" fillId="2" borderId="7" xfId="49" applyNumberFormat="1" applyFont="1" applyFill="1" applyBorder="1" applyAlignment="1">
      <alignment horizontal="center" vertical="top" wrapText="1"/>
    </xf>
    <xf numFmtId="182" fontId="1" fillId="2" borderId="7" xfId="49" applyNumberFormat="1" applyFont="1" applyFill="1" applyBorder="1" applyAlignment="1">
      <alignment horizontal="center" vertical="top"/>
    </xf>
    <xf numFmtId="49" fontId="3" fillId="2" borderId="21" xfId="49" applyNumberFormat="1" applyFont="1" applyFill="1" applyBorder="1" applyAlignment="1">
      <alignment horizontal="center" vertical="center" wrapText="1"/>
    </xf>
    <xf numFmtId="180" fontId="3" fillId="2" borderId="14" xfId="49" applyNumberFormat="1" applyFont="1" applyFill="1" applyBorder="1" applyAlignment="1">
      <alignment horizontal="center" vertical="top"/>
    </xf>
    <xf numFmtId="182" fontId="1" fillId="2" borderId="14" xfId="49" applyNumberFormat="1" applyFont="1" applyFill="1" applyBorder="1" applyAlignment="1">
      <alignment horizontal="center" vertical="top" wrapText="1"/>
    </xf>
    <xf numFmtId="182" fontId="1" fillId="2" borderId="6" xfId="49" applyNumberFormat="1" applyFont="1" applyFill="1" applyBorder="1" applyAlignment="1">
      <alignment horizontal="center" vertical="top"/>
    </xf>
    <xf numFmtId="182" fontId="1" fillId="2" borderId="11" xfId="49" applyNumberFormat="1" applyFont="1" applyFill="1" applyBorder="1" applyAlignment="1">
      <alignment horizontal="center" vertical="top"/>
    </xf>
    <xf numFmtId="0" fontId="3" fillId="2" borderId="22" xfId="49" applyFont="1" applyFill="1" applyBorder="1" applyAlignment="1">
      <alignment horizontal="center" vertical="top" wrapText="1"/>
    </xf>
    <xf numFmtId="0" fontId="3" fillId="2" borderId="2" xfId="49" applyFont="1" applyFill="1" applyBorder="1" applyAlignment="1">
      <alignment horizontal="center" vertical="top" wrapText="1"/>
    </xf>
    <xf numFmtId="182" fontId="1" fillId="2" borderId="23" xfId="49" applyNumberFormat="1" applyFont="1" applyFill="1" applyBorder="1" applyAlignment="1">
      <alignment horizontal="center" vertical="top"/>
    </xf>
    <xf numFmtId="182" fontId="1" fillId="2" borderId="5" xfId="49" applyNumberFormat="1" applyFont="1" applyFill="1" applyBorder="1" applyAlignment="1">
      <alignment vertical="top"/>
    </xf>
    <xf numFmtId="0" fontId="3" fillId="2" borderId="20" xfId="49" applyFont="1" applyFill="1" applyBorder="1" applyAlignment="1">
      <alignment horizontal="center" vertical="top" wrapText="1"/>
    </xf>
    <xf numFmtId="0" fontId="3" fillId="2" borderId="23" xfId="49" applyFont="1" applyFill="1" applyBorder="1" applyAlignment="1">
      <alignment horizontal="center" vertical="top" wrapText="1"/>
    </xf>
    <xf numFmtId="180" fontId="3" fillId="2" borderId="5" xfId="49" applyNumberFormat="1" applyFont="1" applyFill="1" applyBorder="1" applyAlignment="1">
      <alignment horizontal="center" vertical="top"/>
    </xf>
    <xf numFmtId="182" fontId="1" fillId="2" borderId="5" xfId="49" applyNumberFormat="1" applyFont="1" applyFill="1" applyBorder="1" applyAlignment="1">
      <alignment horizontal="center" vertical="top" wrapText="1"/>
    </xf>
    <xf numFmtId="182" fontId="1" fillId="2" borderId="1" xfId="49" applyNumberFormat="1" applyFont="1" applyFill="1" applyBorder="1" applyAlignment="1">
      <alignment horizontal="center" vertical="top"/>
    </xf>
    <xf numFmtId="49" fontId="3" fillId="2" borderId="20" xfId="49" applyNumberFormat="1" applyFont="1" applyFill="1" applyBorder="1" applyAlignment="1">
      <alignment horizontal="center" vertical="top" wrapText="1"/>
    </xf>
    <xf numFmtId="0" fontId="1" fillId="2" borderId="1" xfId="49" applyFont="1" applyFill="1" applyBorder="1" applyAlignment="1">
      <alignment horizontal="center" vertical="top"/>
    </xf>
    <xf numFmtId="0" fontId="3" fillId="2" borderId="1" xfId="49" applyFont="1" applyFill="1" applyBorder="1" applyAlignment="1">
      <alignment horizontal="center" vertical="top" wrapText="1"/>
    </xf>
    <xf numFmtId="183" fontId="3" fillId="2" borderId="1" xfId="49" applyNumberFormat="1" applyFont="1" applyFill="1" applyBorder="1" applyAlignment="1">
      <alignment horizontal="center" vertical="top" wrapText="1"/>
    </xf>
    <xf numFmtId="49" fontId="3" fillId="2" borderId="21" xfId="49" applyNumberFormat="1" applyFont="1" applyFill="1" applyBorder="1" applyAlignment="1">
      <alignment horizontal="center" vertical="top" wrapText="1"/>
    </xf>
    <xf numFmtId="180" fontId="3" fillId="2" borderId="13" xfId="49" applyNumberFormat="1" applyFont="1" applyFill="1" applyBorder="1" applyAlignment="1">
      <alignment vertical="top"/>
    </xf>
    <xf numFmtId="180" fontId="3" fillId="2" borderId="13" xfId="49" applyNumberFormat="1" applyFont="1" applyFill="1" applyBorder="1" applyAlignment="1">
      <alignment vertical="top" wrapText="1"/>
    </xf>
    <xf numFmtId="180" fontId="3" fillId="2" borderId="7" xfId="49" applyNumberFormat="1" applyFont="1" applyFill="1" applyBorder="1" applyAlignment="1">
      <alignment vertical="top"/>
    </xf>
    <xf numFmtId="180" fontId="3" fillId="2" borderId="7" xfId="49" applyNumberFormat="1" applyFont="1" applyFill="1" applyBorder="1" applyAlignment="1">
      <alignment vertical="top" wrapText="1"/>
    </xf>
    <xf numFmtId="180" fontId="3" fillId="2" borderId="7" xfId="49" applyNumberFormat="1" applyFont="1" applyFill="1" applyBorder="1"/>
    <xf numFmtId="180" fontId="3" fillId="2" borderId="7" xfId="49" applyNumberFormat="1" applyFont="1" applyFill="1" applyBorder="1" applyAlignment="1">
      <alignment horizontal="center" vertical="top" wrapText="1"/>
    </xf>
    <xf numFmtId="180" fontId="3" fillId="2" borderId="7" xfId="49" applyNumberFormat="1" applyFont="1" applyFill="1" applyBorder="1" applyAlignment="1">
      <alignment horizontal="center"/>
    </xf>
    <xf numFmtId="0" fontId="3" fillId="2" borderId="5" xfId="49" applyFont="1" applyFill="1" applyBorder="1" applyAlignment="1">
      <alignment horizontal="center" vertical="top"/>
    </xf>
    <xf numFmtId="49" fontId="3" fillId="2" borderId="1" xfId="49" applyNumberFormat="1" applyFont="1" applyFill="1" applyBorder="1" applyAlignment="1">
      <alignment horizontal="center" vertical="top" wrapText="1"/>
    </xf>
    <xf numFmtId="184" fontId="3" fillId="2" borderId="1" xfId="49" applyNumberFormat="1" applyFont="1" applyFill="1" applyBorder="1" applyAlignment="1">
      <alignment horizontal="center" vertical="top"/>
    </xf>
    <xf numFmtId="184" fontId="3" fillId="2" borderId="1" xfId="49" applyNumberFormat="1" applyFont="1" applyFill="1" applyBorder="1" applyAlignment="1">
      <alignment horizontal="center" vertical="top" wrapText="1"/>
    </xf>
    <xf numFmtId="182" fontId="1" fillId="2" borderId="23" xfId="49" applyNumberFormat="1" applyFont="1" applyFill="1" applyBorder="1" applyAlignment="1">
      <alignment horizontal="center" vertical="top" wrapText="1"/>
    </xf>
    <xf numFmtId="182" fontId="1" fillId="2" borderId="1" xfId="49" applyNumberFormat="1" applyFont="1" applyFill="1" applyBorder="1" applyAlignment="1">
      <alignment horizontal="center" vertical="top" wrapText="1"/>
    </xf>
    <xf numFmtId="184" fontId="3" fillId="2" borderId="2" xfId="49" applyNumberFormat="1" applyFont="1" applyFill="1" applyBorder="1" applyAlignment="1">
      <alignment horizontal="center" vertical="top" wrapText="1"/>
    </xf>
    <xf numFmtId="49" fontId="3" fillId="2" borderId="13" xfId="49" applyNumberFormat="1" applyFont="1" applyFill="1" applyBorder="1" applyAlignment="1">
      <alignment horizontal="center" vertical="top" wrapText="1"/>
    </xf>
    <xf numFmtId="184" fontId="3" fillId="2" borderId="13" xfId="49" applyNumberFormat="1" applyFont="1" applyFill="1" applyBorder="1" applyAlignment="1">
      <alignment horizontal="center" vertical="top" wrapText="1"/>
    </xf>
    <xf numFmtId="49" fontId="3" fillId="2" borderId="9" xfId="49" applyNumberFormat="1" applyFont="1" applyFill="1" applyBorder="1" applyAlignment="1">
      <alignment horizontal="center" vertical="top"/>
    </xf>
    <xf numFmtId="49" fontId="3" fillId="2" borderId="7" xfId="49" applyNumberFormat="1" applyFont="1" applyFill="1" applyBorder="1" applyAlignment="1">
      <alignment horizontal="center" vertical="top" wrapText="1"/>
    </xf>
    <xf numFmtId="184" fontId="3" fillId="2" borderId="7" xfId="49" applyNumberFormat="1" applyFont="1" applyFill="1" applyBorder="1" applyAlignment="1">
      <alignment horizontal="center" vertical="top" wrapText="1"/>
    </xf>
    <xf numFmtId="180" fontId="3" fillId="2" borderId="22" xfId="49" applyNumberFormat="1" applyFont="1" applyFill="1" applyBorder="1" applyAlignment="1">
      <alignment horizontal="center" vertical="top"/>
    </xf>
    <xf numFmtId="184" fontId="3" fillId="2" borderId="1" xfId="49" applyNumberFormat="1" applyFont="1" applyFill="1" applyBorder="1" applyAlignment="1">
      <alignment horizontal="center" vertical="center"/>
    </xf>
    <xf numFmtId="49" fontId="3" fillId="2" borderId="14" xfId="49" applyNumberFormat="1" applyFont="1" applyFill="1" applyBorder="1" applyAlignment="1">
      <alignment horizontal="center" vertical="top" wrapText="1"/>
    </xf>
    <xf numFmtId="184" fontId="3" fillId="2" borderId="14" xfId="49" applyNumberFormat="1" applyFont="1" applyFill="1" applyBorder="1" applyAlignment="1">
      <alignment horizontal="center" vertical="top" wrapText="1"/>
    </xf>
    <xf numFmtId="49" fontId="3" fillId="2" borderId="24" xfId="49" applyNumberFormat="1" applyFont="1" applyFill="1" applyBorder="1" applyAlignment="1">
      <alignment horizontal="center" vertical="top"/>
    </xf>
    <xf numFmtId="49" fontId="3" fillId="2" borderId="25" xfId="49" applyNumberFormat="1" applyFont="1" applyFill="1" applyBorder="1" applyAlignment="1">
      <alignment horizontal="center" vertical="top" wrapText="1"/>
    </xf>
    <xf numFmtId="183" fontId="3" fillId="2" borderId="10" xfId="49" applyNumberFormat="1" applyFont="1" applyFill="1" applyBorder="1" applyAlignment="1">
      <alignment horizontal="center" vertical="center" wrapText="1"/>
    </xf>
    <xf numFmtId="180" fontId="3" fillId="2" borderId="26" xfId="49" applyNumberFormat="1" applyFont="1" applyFill="1" applyBorder="1" applyAlignment="1">
      <alignment vertical="top"/>
    </xf>
    <xf numFmtId="180" fontId="3" fillId="2" borderId="18" xfId="49" applyNumberFormat="1" applyFont="1" applyFill="1" applyBorder="1" applyAlignment="1">
      <alignment vertical="top" wrapText="1"/>
    </xf>
    <xf numFmtId="0" fontId="3" fillId="0" borderId="0" xfId="49" applyFont="1" applyAlignment="1">
      <alignment horizontal="right"/>
    </xf>
    <xf numFmtId="0" fontId="3" fillId="0" borderId="6" xfId="49" applyFont="1" applyBorder="1" applyAlignment="1">
      <alignment horizontal="center" vertical="center" wrapText="1"/>
    </xf>
    <xf numFmtId="0" fontId="1" fillId="2" borderId="11" xfId="49" applyFont="1" applyFill="1" applyBorder="1" applyAlignment="1">
      <alignment vertical="center"/>
    </xf>
    <xf numFmtId="182" fontId="1" fillId="0" borderId="11" xfId="49" applyNumberFormat="1" applyFont="1" applyBorder="1" applyAlignment="1">
      <alignment vertical="center"/>
    </xf>
    <xf numFmtId="0" fontId="8" fillId="0" borderId="2" xfId="49" applyFont="1" applyBorder="1" applyAlignment="1">
      <alignment horizontal="center" vertical="center" wrapText="1"/>
    </xf>
    <xf numFmtId="182" fontId="6" fillId="0" borderId="1" xfId="49" applyNumberFormat="1" applyFont="1" applyBorder="1" applyAlignment="1">
      <alignment horizontal="center" vertical="top"/>
    </xf>
    <xf numFmtId="182" fontId="3" fillId="0" borderId="1" xfId="49" applyNumberFormat="1" applyFont="1" applyBorder="1" applyAlignment="1">
      <alignment horizontal="center" vertical="top"/>
    </xf>
    <xf numFmtId="182" fontId="1" fillId="2" borderId="9" xfId="49" applyNumberFormat="1" applyFont="1" applyFill="1" applyBorder="1" applyAlignment="1">
      <alignment horizontal="center" vertical="top"/>
    </xf>
    <xf numFmtId="182" fontId="1" fillId="0" borderId="10" xfId="49" applyNumberFormat="1" applyFont="1" applyBorder="1" applyAlignment="1">
      <alignment horizontal="center" vertical="top"/>
    </xf>
    <xf numFmtId="182" fontId="1" fillId="0" borderId="7" xfId="49" applyNumberFormat="1" applyFont="1" applyBorder="1" applyAlignment="1">
      <alignment horizontal="center" vertical="top"/>
    </xf>
    <xf numFmtId="182" fontId="1" fillId="0" borderId="11" xfId="49" applyNumberFormat="1" applyFont="1" applyBorder="1" applyAlignment="1">
      <alignment horizontal="center" vertical="top"/>
    </xf>
    <xf numFmtId="0" fontId="1" fillId="2" borderId="2" xfId="49" applyFont="1" applyFill="1" applyBorder="1" applyAlignment="1">
      <alignment horizontal="center" vertical="top"/>
    </xf>
    <xf numFmtId="180" fontId="3" fillId="2" borderId="2" xfId="49" applyNumberFormat="1" applyFont="1" applyFill="1" applyBorder="1" applyAlignment="1">
      <alignment horizontal="center" vertical="top"/>
    </xf>
    <xf numFmtId="0" fontId="1" fillId="0" borderId="7" xfId="49" applyFont="1" applyBorder="1" applyAlignment="1">
      <alignment horizontal="center" vertical="top"/>
    </xf>
    <xf numFmtId="180" fontId="3" fillId="2" borderId="27" xfId="49" applyNumberFormat="1" applyFont="1" applyFill="1" applyBorder="1" applyAlignment="1">
      <alignment vertical="top"/>
    </xf>
    <xf numFmtId="182" fontId="10" fillId="0" borderId="10" xfId="49" applyNumberFormat="1" applyFont="1" applyBorder="1" applyAlignment="1">
      <alignment vertical="top"/>
    </xf>
    <xf numFmtId="182" fontId="10" fillId="0" borderId="7" xfId="49" applyNumberFormat="1" applyFont="1" applyBorder="1" applyAlignment="1">
      <alignment vertical="top"/>
    </xf>
    <xf numFmtId="180" fontId="3" fillId="0" borderId="7" xfId="49" applyNumberFormat="1" applyFont="1" applyBorder="1" applyAlignment="1">
      <alignment horizontal="center" vertical="top"/>
    </xf>
    <xf numFmtId="182" fontId="3" fillId="0" borderId="7" xfId="49" applyNumberFormat="1" applyFont="1" applyBorder="1" applyAlignment="1">
      <alignment horizontal="center" vertical="top"/>
    </xf>
    <xf numFmtId="49" fontId="3" fillId="0" borderId="7" xfId="49" applyNumberFormat="1" applyFont="1" applyBorder="1" applyAlignment="1">
      <alignment horizontal="center" vertical="top" wrapText="1"/>
    </xf>
    <xf numFmtId="180" fontId="3" fillId="2" borderId="6" xfId="49" applyNumberFormat="1" applyFont="1" applyFill="1" applyBorder="1" applyAlignment="1">
      <alignment horizontal="center" vertical="top"/>
    </xf>
    <xf numFmtId="180" fontId="3" fillId="0" borderId="6" xfId="49" applyNumberFormat="1" applyFont="1" applyBorder="1" applyAlignment="1">
      <alignment horizontal="center" vertical="top"/>
    </xf>
    <xf numFmtId="182" fontId="3" fillId="0" borderId="6" xfId="49" applyNumberFormat="1" applyFont="1" applyBorder="1" applyAlignment="1">
      <alignment horizontal="center" vertical="top"/>
    </xf>
    <xf numFmtId="182" fontId="3" fillId="0" borderId="11" xfId="49" applyNumberFormat="1" applyFont="1" applyBorder="1" applyAlignment="1">
      <alignment horizontal="center" vertical="top"/>
    </xf>
    <xf numFmtId="180" fontId="3" fillId="0" borderId="2" xfId="49" applyNumberFormat="1" applyFont="1" applyBorder="1" applyAlignment="1">
      <alignment horizontal="center" vertical="top"/>
    </xf>
    <xf numFmtId="182" fontId="3" fillId="0" borderId="2" xfId="49" applyNumberFormat="1" applyFont="1" applyBorder="1" applyAlignment="1">
      <alignment horizontal="center" vertical="top"/>
    </xf>
    <xf numFmtId="182" fontId="6" fillId="2" borderId="1" xfId="49" applyNumberFormat="1" applyFont="1" applyFill="1" applyBorder="1" applyAlignment="1">
      <alignment horizontal="center" vertical="top"/>
    </xf>
    <xf numFmtId="180" fontId="3" fillId="0" borderId="1" xfId="49" applyNumberFormat="1" applyFont="1" applyBorder="1" applyAlignment="1">
      <alignment horizontal="center" vertical="top"/>
    </xf>
    <xf numFmtId="182" fontId="1" fillId="2" borderId="2" xfId="49" applyNumberFormat="1" applyFont="1" applyFill="1" applyBorder="1" applyAlignment="1">
      <alignment horizontal="center" vertical="top"/>
    </xf>
    <xf numFmtId="2" fontId="1" fillId="2" borderId="2" xfId="49" applyNumberFormat="1" applyFont="1" applyFill="1" applyBorder="1" applyAlignment="1">
      <alignment horizontal="center" vertical="top"/>
    </xf>
    <xf numFmtId="2" fontId="10" fillId="0" borderId="7" xfId="49" applyNumberFormat="1" applyFont="1" applyBorder="1" applyAlignment="1">
      <alignment horizontal="center" vertical="top"/>
    </xf>
    <xf numFmtId="182" fontId="10" fillId="0" borderId="11" xfId="49" applyNumberFormat="1" applyFont="1" applyBorder="1" applyAlignment="1">
      <alignment horizontal="center" vertical="top"/>
    </xf>
    <xf numFmtId="182" fontId="10" fillId="0" borderId="7" xfId="49" applyNumberFormat="1" applyFont="1" applyBorder="1" applyAlignment="1">
      <alignment horizontal="center" vertical="top"/>
    </xf>
    <xf numFmtId="0" fontId="10" fillId="0" borderId="7" xfId="49" applyFont="1" applyBorder="1" applyAlignment="1">
      <alignment vertical="top"/>
    </xf>
    <xf numFmtId="182" fontId="1" fillId="0" borderId="11" xfId="49" applyNumberFormat="1" applyFont="1" applyBorder="1" applyAlignment="1">
      <alignment horizontal="center" vertical="center"/>
    </xf>
    <xf numFmtId="0" fontId="10" fillId="0" borderId="7" xfId="49" applyFont="1" applyBorder="1" applyAlignment="1">
      <alignment horizontal="center" vertical="top"/>
    </xf>
    <xf numFmtId="0" fontId="1" fillId="0" borderId="10" xfId="49" applyFont="1" applyBorder="1"/>
    <xf numFmtId="182" fontId="1" fillId="0" borderId="14" xfId="49" applyNumberFormat="1" applyFont="1" applyBorder="1" applyAlignment="1">
      <alignment horizontal="center" vertical="top" wrapText="1"/>
    </xf>
    <xf numFmtId="182" fontId="1" fillId="0" borderId="7" xfId="49" applyNumberFormat="1" applyFont="1" applyBorder="1" applyAlignment="1">
      <alignment horizontal="center" vertical="top" wrapText="1"/>
    </xf>
    <xf numFmtId="180" fontId="3" fillId="2" borderId="28" xfId="49" applyNumberFormat="1" applyFont="1" applyFill="1" applyBorder="1" applyAlignment="1">
      <alignment vertical="top"/>
    </xf>
    <xf numFmtId="182" fontId="1" fillId="0" borderId="11" xfId="49" applyNumberFormat="1" applyFont="1" applyBorder="1" applyAlignment="1">
      <alignment horizontal="center" vertical="top" wrapText="1"/>
    </xf>
    <xf numFmtId="0" fontId="3" fillId="0" borderId="20" xfId="49" applyFont="1" applyBorder="1" applyAlignment="1">
      <alignment horizontal="center" vertical="center" wrapText="1"/>
    </xf>
    <xf numFmtId="0" fontId="3" fillId="2" borderId="15" xfId="49" applyFont="1" applyFill="1" applyBorder="1" applyAlignment="1">
      <alignment vertical="top" wrapText="1"/>
    </xf>
    <xf numFmtId="49" fontId="3" fillId="2" borderId="5" xfId="49" applyNumberFormat="1" applyFont="1" applyFill="1" applyBorder="1" applyAlignment="1">
      <alignment vertical="top" wrapText="1"/>
    </xf>
    <xf numFmtId="0" fontId="3" fillId="2" borderId="29" xfId="49" applyFont="1" applyFill="1" applyBorder="1" applyAlignment="1">
      <alignment horizontal="center" vertical="top" wrapText="1"/>
    </xf>
    <xf numFmtId="49" fontId="3" fillId="2" borderId="15" xfId="49" applyNumberFormat="1" applyFont="1" applyFill="1" applyBorder="1" applyAlignment="1">
      <alignment horizontal="center" vertical="top"/>
    </xf>
    <xf numFmtId="0" fontId="3" fillId="2" borderId="0" xfId="49" applyFont="1" applyFill="1" applyAlignment="1">
      <alignment horizontal="center" vertical="top" wrapText="1"/>
    </xf>
    <xf numFmtId="49" fontId="3" fillId="2" borderId="6" xfId="49" applyNumberFormat="1" applyFont="1" applyFill="1" applyBorder="1" applyAlignment="1">
      <alignment horizontal="center" vertical="top"/>
    </xf>
    <xf numFmtId="0" fontId="3" fillId="2" borderId="30" xfId="49" applyFont="1" applyFill="1" applyBorder="1" applyAlignment="1">
      <alignment horizontal="center" vertical="top" wrapText="1"/>
    </xf>
    <xf numFmtId="0" fontId="1" fillId="2" borderId="13" xfId="49" applyFont="1" applyFill="1" applyBorder="1" applyAlignment="1">
      <alignment horizontal="center" vertical="top"/>
    </xf>
    <xf numFmtId="0" fontId="1" fillId="2" borderId="7" xfId="49" applyFont="1" applyFill="1" applyBorder="1" applyAlignment="1">
      <alignment horizontal="center" vertical="top"/>
    </xf>
    <xf numFmtId="49" fontId="3" fillId="2" borderId="7" xfId="49" applyNumberFormat="1" applyFont="1" applyFill="1" applyBorder="1" applyAlignment="1">
      <alignment vertical="top"/>
    </xf>
    <xf numFmtId="0" fontId="3" fillId="2" borderId="1" xfId="49" applyFont="1" applyFill="1" applyBorder="1" applyAlignment="1">
      <alignment horizontal="left" vertical="center" wrapText="1"/>
    </xf>
    <xf numFmtId="0" fontId="1" fillId="2" borderId="14" xfId="49" applyFont="1" applyFill="1" applyBorder="1" applyAlignment="1">
      <alignment horizontal="center" vertical="top"/>
    </xf>
    <xf numFmtId="0" fontId="1" fillId="2" borderId="5" xfId="49" applyFont="1" applyFill="1" applyBorder="1" applyAlignment="1">
      <alignment horizontal="center" vertical="top"/>
    </xf>
    <xf numFmtId="49" fontId="3" fillId="6" borderId="1" xfId="49" applyNumberFormat="1" applyFont="1" applyFill="1" applyBorder="1" applyAlignment="1">
      <alignment horizontal="center" vertical="top"/>
    </xf>
    <xf numFmtId="0" fontId="3" fillId="2" borderId="31" xfId="49" applyFont="1" applyFill="1" applyBorder="1" applyAlignment="1">
      <alignment horizontal="left" vertical="top" wrapText="1"/>
    </xf>
    <xf numFmtId="0" fontId="3" fillId="2" borderId="2" xfId="49" applyFont="1" applyFill="1" applyBorder="1" applyAlignment="1">
      <alignment horizontal="left" vertical="top" wrapText="1"/>
    </xf>
    <xf numFmtId="49" fontId="3" fillId="2" borderId="23" xfId="49" applyNumberFormat="1" applyFont="1" applyFill="1" applyBorder="1" applyAlignment="1">
      <alignment vertical="top"/>
    </xf>
    <xf numFmtId="49" fontId="3" fillId="2" borderId="1" xfId="49" applyNumberFormat="1" applyFont="1" applyFill="1" applyBorder="1" applyAlignment="1">
      <alignment vertical="top"/>
    </xf>
    <xf numFmtId="0" fontId="6" fillId="2" borderId="5" xfId="49" applyFont="1" applyFill="1" applyBorder="1" applyAlignment="1">
      <alignment vertical="top" wrapText="1"/>
    </xf>
    <xf numFmtId="183" fontId="3" fillId="2" borderId="7" xfId="49" applyNumberFormat="1" applyFont="1" applyFill="1" applyBorder="1" applyAlignment="1">
      <alignment horizontal="center" vertical="center" wrapText="1"/>
    </xf>
    <xf numFmtId="49" fontId="3" fillId="2" borderId="19" xfId="49" applyNumberFormat="1" applyFont="1" applyFill="1" applyBorder="1" applyAlignment="1">
      <alignment horizontal="center" vertical="top" wrapText="1"/>
    </xf>
    <xf numFmtId="180" fontId="3" fillId="2" borderId="30" xfId="49" applyNumberFormat="1" applyFont="1" applyFill="1" applyBorder="1" applyAlignment="1">
      <alignment horizontal="center" vertical="top"/>
    </xf>
    <xf numFmtId="180" fontId="3" fillId="2" borderId="32" xfId="49" applyNumberFormat="1" applyFont="1" applyFill="1" applyBorder="1" applyAlignment="1">
      <alignment horizontal="center" vertical="top"/>
    </xf>
    <xf numFmtId="49" fontId="3" fillId="2" borderId="6" xfId="49" applyNumberFormat="1" applyFont="1" applyFill="1" applyBorder="1" applyAlignment="1">
      <alignment vertical="top"/>
    </xf>
    <xf numFmtId="180" fontId="3" fillId="2" borderId="33" xfId="49" applyNumberFormat="1" applyFont="1" applyFill="1" applyBorder="1" applyAlignment="1">
      <alignment vertical="top"/>
    </xf>
    <xf numFmtId="180" fontId="3" fillId="2" borderId="5" xfId="49" applyNumberFormat="1" applyFont="1" applyFill="1" applyBorder="1" applyAlignment="1">
      <alignment vertical="top" wrapText="1"/>
    </xf>
    <xf numFmtId="180" fontId="3" fillId="2" borderId="5" xfId="49" applyNumberFormat="1" applyFont="1" applyFill="1" applyBorder="1" applyAlignment="1">
      <alignment vertical="top"/>
    </xf>
    <xf numFmtId="180" fontId="3" fillId="2" borderId="21" xfId="49" applyNumberFormat="1" applyFont="1" applyFill="1" applyBorder="1" applyAlignment="1">
      <alignment horizontal="center" vertical="top"/>
    </xf>
    <xf numFmtId="180" fontId="3" fillId="2" borderId="6" xfId="49" applyNumberFormat="1" applyFont="1" applyFill="1" applyBorder="1" applyAlignment="1">
      <alignment vertical="top"/>
    </xf>
    <xf numFmtId="180" fontId="3" fillId="2" borderId="6" xfId="49" applyNumberFormat="1" applyFont="1" applyFill="1" applyBorder="1" applyAlignment="1">
      <alignment vertical="top" wrapText="1"/>
    </xf>
    <xf numFmtId="49" fontId="3" fillId="2" borderId="5" xfId="49" applyNumberFormat="1" applyFont="1" applyFill="1" applyBorder="1" applyAlignment="1">
      <alignment horizontal="center" vertical="top" wrapText="1"/>
    </xf>
    <xf numFmtId="180" fontId="3" fillId="2" borderId="1" xfId="49" applyNumberFormat="1" applyFont="1" applyFill="1" applyBorder="1" applyAlignment="1">
      <alignment horizontal="center" vertical="top" wrapText="1"/>
    </xf>
    <xf numFmtId="181" fontId="3" fillId="2" borderId="1" xfId="49" applyNumberFormat="1" applyFont="1" applyFill="1" applyBorder="1" applyAlignment="1">
      <alignment horizontal="center" vertical="top"/>
    </xf>
    <xf numFmtId="182" fontId="1" fillId="2" borderId="9" xfId="49" applyNumberFormat="1" applyFont="1" applyFill="1" applyBorder="1" applyAlignment="1">
      <alignment vertical="top" wrapText="1"/>
    </xf>
    <xf numFmtId="182" fontId="1" fillId="2" borderId="9" xfId="49" applyNumberFormat="1" applyFont="1" applyFill="1" applyBorder="1" applyAlignment="1">
      <alignment horizontal="center" vertical="top" wrapText="1"/>
    </xf>
    <xf numFmtId="182" fontId="1" fillId="2" borderId="10" xfId="49" applyNumberFormat="1" applyFont="1" applyFill="1" applyBorder="1" applyAlignment="1">
      <alignment horizontal="center" vertical="top"/>
    </xf>
    <xf numFmtId="182" fontId="1" fillId="2" borderId="22" xfId="49" applyNumberFormat="1" applyFont="1" applyFill="1" applyBorder="1" applyAlignment="1">
      <alignment horizontal="center" vertical="top"/>
    </xf>
    <xf numFmtId="182" fontId="1" fillId="2" borderId="7" xfId="49" applyNumberFormat="1" applyFont="1" applyFill="1" applyBorder="1" applyAlignment="1">
      <alignment vertical="top" wrapText="1"/>
    </xf>
    <xf numFmtId="182" fontId="1" fillId="2" borderId="3" xfId="49" applyNumberFormat="1" applyFont="1" applyFill="1" applyBorder="1" applyAlignment="1">
      <alignment horizontal="center" vertical="top" wrapText="1"/>
    </xf>
    <xf numFmtId="182" fontId="1" fillId="2" borderId="7" xfId="49" applyNumberFormat="1" applyFont="1" applyFill="1" applyBorder="1" applyAlignment="1">
      <alignment vertical="top"/>
    </xf>
    <xf numFmtId="183" fontId="3" fillId="2" borderId="5" xfId="49" applyNumberFormat="1" applyFont="1" applyFill="1" applyBorder="1" applyAlignment="1">
      <alignment horizontal="center" vertical="top"/>
    </xf>
    <xf numFmtId="182" fontId="1" fillId="2" borderId="5" xfId="49" applyNumberFormat="1" applyFont="1" applyFill="1" applyBorder="1" applyAlignment="1">
      <alignment horizontal="center" vertical="top"/>
    </xf>
    <xf numFmtId="183" fontId="3" fillId="2" borderId="1" xfId="49" applyNumberFormat="1" applyFont="1" applyFill="1" applyBorder="1" applyAlignment="1">
      <alignment horizontal="center" vertical="top"/>
    </xf>
    <xf numFmtId="183" fontId="3" fillId="2" borderId="13" xfId="49" applyNumberFormat="1" applyFont="1" applyFill="1" applyBorder="1" applyAlignment="1">
      <alignment horizontal="center" vertical="top"/>
    </xf>
    <xf numFmtId="183" fontId="3" fillId="2" borderId="7" xfId="49" applyNumberFormat="1" applyFont="1" applyFill="1" applyBorder="1" applyAlignment="1">
      <alignment horizontal="center" vertical="top"/>
    </xf>
    <xf numFmtId="180" fontId="3" fillId="2" borderId="11" xfId="49" applyNumberFormat="1" applyFont="1" applyFill="1" applyBorder="1" applyAlignment="1">
      <alignment horizontal="center" vertical="center"/>
    </xf>
    <xf numFmtId="180" fontId="1" fillId="2" borderId="11" xfId="49" applyNumberFormat="1" applyFont="1" applyFill="1" applyBorder="1" applyAlignment="1">
      <alignment horizontal="center" vertical="center" wrapText="1"/>
    </xf>
    <xf numFmtId="180" fontId="1" fillId="2" borderId="11" xfId="49" applyNumberFormat="1" applyFont="1" applyFill="1" applyBorder="1" applyAlignment="1">
      <alignment horizontal="center" vertical="center"/>
    </xf>
    <xf numFmtId="180" fontId="1" fillId="2" borderId="7" xfId="49" applyNumberFormat="1" applyFont="1" applyFill="1" applyBorder="1" applyAlignment="1">
      <alignment horizontal="center" vertical="center" wrapText="1"/>
    </xf>
    <xf numFmtId="182" fontId="1" fillId="2" borderId="3" xfId="49" applyNumberFormat="1" applyFont="1" applyFill="1" applyBorder="1" applyAlignment="1">
      <alignment horizontal="center" vertical="center" wrapText="1"/>
    </xf>
    <xf numFmtId="182" fontId="1" fillId="2" borderId="11" xfId="49" applyNumberFormat="1" applyFont="1" applyFill="1" applyBorder="1" applyAlignment="1">
      <alignment horizontal="center" vertical="center"/>
    </xf>
    <xf numFmtId="184" fontId="3" fillId="2" borderId="6" xfId="49" applyNumberFormat="1" applyFont="1" applyFill="1" applyBorder="1" applyAlignment="1">
      <alignment horizontal="center" vertical="top" wrapText="1"/>
    </xf>
    <xf numFmtId="182" fontId="1" fillId="2" borderId="7" xfId="49" applyNumberFormat="1" applyFont="1" applyFill="1" applyBorder="1" applyAlignment="1">
      <alignment horizontal="center" vertical="center" wrapText="1"/>
    </xf>
    <xf numFmtId="182" fontId="1" fillId="2" borderId="34" xfId="49" applyNumberFormat="1" applyFont="1" applyFill="1" applyBorder="1" applyAlignment="1">
      <alignment horizontal="center" vertical="center"/>
    </xf>
    <xf numFmtId="180" fontId="3" fillId="2" borderId="5" xfId="49" applyNumberFormat="1" applyFont="1" applyFill="1" applyBorder="1" applyAlignment="1">
      <alignment horizontal="center" vertical="center"/>
    </xf>
    <xf numFmtId="180" fontId="1" fillId="2" borderId="6" xfId="49" applyNumberFormat="1" applyFont="1" applyFill="1" applyBorder="1" applyAlignment="1">
      <alignment horizontal="center" vertical="center" wrapText="1"/>
    </xf>
    <xf numFmtId="182" fontId="1" fillId="2" borderId="5" xfId="49" applyNumberFormat="1" applyFont="1" applyFill="1" applyBorder="1" applyAlignment="1">
      <alignment horizontal="center" vertical="center" wrapText="1"/>
    </xf>
    <xf numFmtId="182" fontId="1" fillId="2" borderId="6" xfId="49" applyNumberFormat="1" applyFont="1" applyFill="1" applyBorder="1" applyAlignment="1">
      <alignment horizontal="center" vertical="center"/>
    </xf>
    <xf numFmtId="180" fontId="1" fillId="2" borderId="1" xfId="49" applyNumberFormat="1" applyFont="1" applyFill="1" applyBorder="1" applyAlignment="1">
      <alignment horizontal="center" vertical="top"/>
    </xf>
    <xf numFmtId="49" fontId="3" fillId="6" borderId="1" xfId="49" applyNumberFormat="1" applyFont="1" applyFill="1" applyBorder="1" applyAlignment="1">
      <alignment horizontal="center" vertical="top" wrapText="1"/>
    </xf>
    <xf numFmtId="184" fontId="3" fillId="6" borderId="1" xfId="49" applyNumberFormat="1" applyFont="1" applyFill="1" applyBorder="1" applyAlignment="1">
      <alignment horizontal="center" vertical="top" wrapText="1"/>
    </xf>
    <xf numFmtId="180" fontId="3" fillId="6" borderId="1" xfId="49" applyNumberFormat="1" applyFont="1" applyFill="1" applyBorder="1" applyAlignment="1">
      <alignment horizontal="center" vertical="top"/>
    </xf>
    <xf numFmtId="180" fontId="1" fillId="6" borderId="1" xfId="49" applyNumberFormat="1" applyFont="1" applyFill="1" applyBorder="1" applyAlignment="1">
      <alignment horizontal="center" vertical="top" wrapText="1"/>
    </xf>
    <xf numFmtId="180" fontId="1" fillId="6" borderId="1" xfId="49" applyNumberFormat="1" applyFont="1" applyFill="1" applyBorder="1" applyAlignment="1">
      <alignment horizontal="center" vertical="top"/>
    </xf>
    <xf numFmtId="49" fontId="3" fillId="2" borderId="1" xfId="49" applyNumberFormat="1" applyFont="1" applyFill="1" applyBorder="1" applyAlignment="1">
      <alignment vertical="top" wrapText="1"/>
    </xf>
    <xf numFmtId="180" fontId="1" fillId="2" borderId="1" xfId="49" applyNumberFormat="1" applyFont="1" applyFill="1" applyBorder="1" applyAlignment="1">
      <alignment horizontal="center" vertical="top" wrapText="1"/>
    </xf>
    <xf numFmtId="49" fontId="1" fillId="0" borderId="11" xfId="49" applyNumberFormat="1" applyFont="1" applyBorder="1" applyAlignment="1">
      <alignment horizontal="center" vertical="top" wrapText="1"/>
    </xf>
    <xf numFmtId="182" fontId="1" fillId="0" borderId="7" xfId="49" applyNumberFormat="1" applyFont="1" applyBorder="1" applyAlignment="1">
      <alignment horizontal="center"/>
    </xf>
    <xf numFmtId="180" fontId="3" fillId="2" borderId="35" xfId="49" applyNumberFormat="1" applyFont="1" applyFill="1" applyBorder="1" applyAlignment="1">
      <alignment vertical="top"/>
    </xf>
    <xf numFmtId="182" fontId="1" fillId="0" borderId="10" xfId="49" applyNumberFormat="1" applyFont="1" applyBorder="1" applyAlignment="1">
      <alignment horizontal="center"/>
    </xf>
    <xf numFmtId="182" fontId="1" fillId="0" borderId="16" xfId="49" applyNumberFormat="1" applyFont="1" applyBorder="1" applyAlignment="1">
      <alignment horizontal="center" vertical="center"/>
    </xf>
    <xf numFmtId="2" fontId="1" fillId="0" borderId="7" xfId="49" applyNumberFormat="1" applyFont="1" applyBorder="1" applyAlignment="1">
      <alignment horizontal="center" vertical="top"/>
    </xf>
    <xf numFmtId="182" fontId="3" fillId="0" borderId="13" xfId="49" applyNumberFormat="1" applyFont="1" applyBorder="1" applyAlignment="1">
      <alignment horizontal="center" vertical="top"/>
    </xf>
    <xf numFmtId="182" fontId="1" fillId="2" borderId="36" xfId="49" applyNumberFormat="1" applyFont="1" applyFill="1" applyBorder="1" applyAlignment="1">
      <alignment vertical="top"/>
    </xf>
    <xf numFmtId="2" fontId="1" fillId="0" borderId="37" xfId="49" applyNumberFormat="1" applyFont="1" applyBorder="1" applyAlignment="1">
      <alignment horizontal="center" vertical="top"/>
    </xf>
    <xf numFmtId="182" fontId="1" fillId="0" borderId="37" xfId="49" applyNumberFormat="1" applyFont="1" applyBorder="1" applyAlignment="1">
      <alignment horizontal="center" vertical="top"/>
    </xf>
    <xf numFmtId="182" fontId="1" fillId="2" borderId="37" xfId="49" applyNumberFormat="1" applyFont="1" applyFill="1" applyBorder="1" applyAlignment="1">
      <alignment horizontal="center" vertical="top"/>
    </xf>
    <xf numFmtId="182" fontId="1" fillId="0" borderId="7" xfId="49" applyNumberFormat="1" applyFont="1" applyBorder="1" applyAlignment="1">
      <alignment vertical="top"/>
    </xf>
    <xf numFmtId="182" fontId="1" fillId="2" borderId="11" xfId="49" applyNumberFormat="1" applyFont="1" applyFill="1" applyBorder="1" applyAlignment="1">
      <alignment vertical="center"/>
    </xf>
    <xf numFmtId="182" fontId="1" fillId="0" borderId="7" xfId="49" applyNumberFormat="1" applyFont="1" applyBorder="1" applyAlignment="1">
      <alignment vertical="center"/>
    </xf>
    <xf numFmtId="182" fontId="1" fillId="2" borderId="7" xfId="49" applyNumberFormat="1" applyFont="1" applyFill="1" applyBorder="1" applyAlignment="1">
      <alignment vertical="center"/>
    </xf>
    <xf numFmtId="182" fontId="1" fillId="0" borderId="5" xfId="49" applyNumberFormat="1" applyFont="1" applyBorder="1" applyAlignment="1">
      <alignment horizontal="center" vertical="top"/>
    </xf>
    <xf numFmtId="180" fontId="3" fillId="2" borderId="9" xfId="49" applyNumberFormat="1" applyFont="1" applyFill="1" applyBorder="1" applyAlignment="1">
      <alignment horizontal="center" vertical="top"/>
    </xf>
    <xf numFmtId="182" fontId="1" fillId="0" borderId="16" xfId="49" applyNumberFormat="1" applyFont="1" applyBorder="1" applyAlignment="1">
      <alignment vertical="center"/>
    </xf>
    <xf numFmtId="182" fontId="1" fillId="2" borderId="16" xfId="49" applyNumberFormat="1" applyFont="1" applyFill="1" applyBorder="1" applyAlignment="1">
      <alignment vertical="center"/>
    </xf>
    <xf numFmtId="182" fontId="3" fillId="2" borderId="7" xfId="49" applyNumberFormat="1" applyFont="1" applyFill="1" applyBorder="1" applyAlignment="1">
      <alignment horizontal="center" vertical="top"/>
    </xf>
    <xf numFmtId="182" fontId="1" fillId="2" borderId="38" xfId="49" applyNumberFormat="1" applyFont="1" applyFill="1" applyBorder="1" applyAlignment="1">
      <alignment horizontal="center" vertical="center"/>
    </xf>
    <xf numFmtId="182" fontId="1" fillId="0" borderId="1" xfId="49" applyNumberFormat="1" applyFont="1" applyBorder="1" applyAlignment="1">
      <alignment horizontal="center" vertical="top"/>
    </xf>
    <xf numFmtId="180" fontId="1" fillId="2" borderId="2" xfId="49" applyNumberFormat="1" applyFont="1" applyFill="1" applyBorder="1" applyAlignment="1">
      <alignment horizontal="center" vertical="top"/>
    </xf>
    <xf numFmtId="182" fontId="3" fillId="0" borderId="9" xfId="49" applyNumberFormat="1" applyFont="1" applyBorder="1" applyAlignment="1">
      <alignment horizontal="center" vertical="top"/>
    </xf>
    <xf numFmtId="180" fontId="3" fillId="0" borderId="0" xfId="49" applyNumberFormat="1" applyFont="1" applyAlignment="1">
      <alignment horizontal="center" vertical="top"/>
    </xf>
    <xf numFmtId="2" fontId="1" fillId="0" borderId="7" xfId="49" applyNumberFormat="1" applyFont="1" applyBorder="1" applyAlignment="1">
      <alignment horizontal="center" vertical="center"/>
    </xf>
    <xf numFmtId="180" fontId="1" fillId="6" borderId="2" xfId="49" applyNumberFormat="1" applyFont="1" applyFill="1" applyBorder="1" applyAlignment="1">
      <alignment horizontal="center" vertical="top"/>
    </xf>
    <xf numFmtId="182" fontId="3" fillId="0" borderId="0" xfId="49" applyNumberFormat="1" applyFont="1" applyAlignment="1">
      <alignment horizontal="center" vertical="top"/>
    </xf>
    <xf numFmtId="180" fontId="6" fillId="2" borderId="2" xfId="49" applyNumberFormat="1" applyFont="1" applyFill="1" applyBorder="1" applyAlignment="1">
      <alignment horizontal="center" vertical="top"/>
    </xf>
    <xf numFmtId="180" fontId="6" fillId="0" borderId="7" xfId="49" applyNumberFormat="1" applyFont="1" applyBorder="1" applyAlignment="1">
      <alignment horizontal="center" vertical="top"/>
    </xf>
    <xf numFmtId="182" fontId="6" fillId="0" borderId="7" xfId="49" applyNumberFormat="1" applyFont="1" applyBorder="1" applyAlignment="1">
      <alignment horizontal="center" vertical="top"/>
    </xf>
    <xf numFmtId="182" fontId="3" fillId="0" borderId="8" xfId="49" applyNumberFormat="1" applyFont="1" applyBorder="1" applyAlignment="1">
      <alignment horizontal="center" vertical="top"/>
    </xf>
    <xf numFmtId="0" fontId="1" fillId="2" borderId="20" xfId="49" applyFont="1" applyFill="1" applyBorder="1"/>
    <xf numFmtId="0" fontId="6" fillId="2" borderId="13" xfId="49" applyFont="1" applyFill="1" applyBorder="1" applyAlignment="1">
      <alignment horizontal="left" vertical="top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11" xfId="49" applyFont="1" applyFill="1" applyBorder="1" applyAlignment="1">
      <alignment horizontal="center" vertical="center" wrapText="1"/>
    </xf>
    <xf numFmtId="49" fontId="3" fillId="0" borderId="0" xfId="49" applyNumberFormat="1" applyFont="1" applyAlignment="1">
      <alignment horizontal="center" vertical="top"/>
    </xf>
    <xf numFmtId="0" fontId="3" fillId="0" borderId="0" xfId="49" applyFont="1" applyAlignment="1">
      <alignment horizontal="left" vertical="top" wrapText="1"/>
    </xf>
    <xf numFmtId="181" fontId="6" fillId="2" borderId="1" xfId="49" applyNumberFormat="1" applyFont="1" applyFill="1" applyBorder="1" applyAlignment="1">
      <alignment horizontal="center" vertical="top"/>
    </xf>
    <xf numFmtId="0" fontId="3" fillId="2" borderId="39" xfId="49" applyFont="1" applyFill="1" applyBorder="1" applyAlignment="1">
      <alignment horizontal="center" vertical="top" wrapText="1"/>
    </xf>
    <xf numFmtId="180" fontId="3" fillId="2" borderId="13" xfId="49" applyNumberFormat="1" applyFont="1" applyFill="1" applyBorder="1" applyAlignment="1">
      <alignment horizontal="center" vertical="top" wrapText="1"/>
    </xf>
    <xf numFmtId="180" fontId="3" fillId="2" borderId="22" xfId="49" applyNumberFormat="1" applyFont="1" applyFill="1" applyBorder="1" applyAlignment="1">
      <alignment horizontal="center" vertical="top" wrapText="1"/>
    </xf>
    <xf numFmtId="49" fontId="3" fillId="2" borderId="11" xfId="49" applyNumberFormat="1" applyFont="1" applyFill="1" applyBorder="1" applyAlignment="1">
      <alignment horizontal="center" vertical="top" wrapText="1"/>
    </xf>
    <xf numFmtId="0" fontId="1" fillId="2" borderId="11" xfId="49" applyFont="1" applyFill="1" applyBorder="1" applyAlignment="1">
      <alignment horizontal="center" vertical="top"/>
    </xf>
    <xf numFmtId="180" fontId="3" fillId="2" borderId="40" xfId="49" applyNumberFormat="1" applyFont="1" applyFill="1" applyBorder="1" applyAlignment="1">
      <alignment horizontal="center" vertical="top"/>
    </xf>
    <xf numFmtId="180" fontId="3" fillId="2" borderId="39" xfId="49" applyNumberFormat="1" applyFont="1" applyFill="1" applyBorder="1" applyAlignment="1">
      <alignment horizontal="center" vertical="top" wrapText="1"/>
    </xf>
    <xf numFmtId="180" fontId="3" fillId="2" borderId="39" xfId="49" applyNumberFormat="1" applyFont="1" applyFill="1" applyBorder="1" applyAlignment="1">
      <alignment horizontal="center" vertical="top"/>
    </xf>
    <xf numFmtId="49" fontId="3" fillId="0" borderId="0" xfId="49" applyNumberFormat="1" applyFont="1" applyAlignment="1">
      <alignment horizontal="center" vertical="top" wrapText="1"/>
    </xf>
    <xf numFmtId="0" fontId="3" fillId="0" borderId="0" xfId="49" applyFont="1" applyAlignment="1">
      <alignment horizontal="center" vertical="top" wrapText="1"/>
    </xf>
    <xf numFmtId="180" fontId="3" fillId="5" borderId="0" xfId="49" applyNumberFormat="1" applyFont="1" applyFill="1" applyAlignment="1">
      <alignment horizontal="center" vertical="top" wrapText="1"/>
    </xf>
    <xf numFmtId="180" fontId="3" fillId="2" borderId="0" xfId="49" applyNumberFormat="1" applyFont="1" applyFill="1" applyAlignment="1">
      <alignment horizontal="center" vertical="top" wrapText="1"/>
    </xf>
    <xf numFmtId="180" fontId="3" fillId="2" borderId="0" xfId="49" applyNumberFormat="1" applyFont="1" applyFill="1" applyAlignment="1">
      <alignment horizontal="center" vertical="top"/>
    </xf>
    <xf numFmtId="182" fontId="6" fillId="2" borderId="7" xfId="49" applyNumberFormat="1" applyFont="1" applyFill="1" applyBorder="1" applyAlignment="1">
      <alignment horizontal="center" vertical="top"/>
    </xf>
    <xf numFmtId="180" fontId="1" fillId="0" borderId="7" xfId="49" applyNumberFormat="1" applyFont="1" applyBorder="1" applyAlignment="1">
      <alignment horizontal="center" vertical="top"/>
    </xf>
    <xf numFmtId="180" fontId="1" fillId="2" borderId="9" xfId="49" applyNumberFormat="1" applyFont="1" applyFill="1" applyBorder="1" applyAlignment="1">
      <alignment horizontal="center" vertical="top"/>
    </xf>
    <xf numFmtId="180" fontId="1" fillId="2" borderId="7" xfId="49" applyNumberFormat="1" applyFont="1" applyFill="1" applyBorder="1" applyAlignment="1">
      <alignment horizontal="center" vertical="top"/>
    </xf>
    <xf numFmtId="180" fontId="6" fillId="2" borderId="6" xfId="49" applyNumberFormat="1" applyFont="1" applyFill="1" applyBorder="1" applyAlignment="1">
      <alignment horizontal="center" vertical="top"/>
    </xf>
    <xf numFmtId="182" fontId="6" fillId="0" borderId="6" xfId="49" applyNumberFormat="1" applyFont="1" applyBorder="1" applyAlignment="1">
      <alignment horizontal="center" vertical="top"/>
    </xf>
    <xf numFmtId="182" fontId="1" fillId="0" borderId="8" xfId="49" applyNumberFormat="1" applyFont="1" applyBorder="1" applyAlignment="1">
      <alignment horizontal="center" vertical="top"/>
    </xf>
    <xf numFmtId="180" fontId="3" fillId="2" borderId="41" xfId="49" applyNumberFormat="1" applyFont="1" applyFill="1" applyBorder="1" applyAlignment="1">
      <alignment horizontal="center" vertical="top"/>
    </xf>
    <xf numFmtId="0" fontId="11" fillId="0" borderId="0" xfId="49" applyFont="1"/>
    <xf numFmtId="0" fontId="12" fillId="0" borderId="0" xfId="49" applyFont="1" applyAlignment="1">
      <alignment vertical="center"/>
    </xf>
    <xf numFmtId="0" fontId="12" fillId="0" borderId="0" xfId="49" applyFont="1" applyAlignment="1">
      <alignment horizontal="center" vertical="center"/>
    </xf>
    <xf numFmtId="0" fontId="7" fillId="0" borderId="0" xfId="49"/>
    <xf numFmtId="0" fontId="7" fillId="2" borderId="0" xfId="49" applyFill="1"/>
    <xf numFmtId="0" fontId="13" fillId="0" borderId="0" xfId="49" applyFont="1"/>
    <xf numFmtId="0" fontId="13" fillId="2" borderId="0" xfId="49" applyFont="1" applyFill="1"/>
    <xf numFmtId="0" fontId="14" fillId="0" borderId="0" xfId="49" applyFont="1" applyAlignment="1">
      <alignment horizontal="center"/>
    </xf>
    <xf numFmtId="0" fontId="14" fillId="2" borderId="0" xfId="49" applyFont="1" applyFill="1" applyAlignment="1">
      <alignment horizontal="center"/>
    </xf>
    <xf numFmtId="0" fontId="14" fillId="0" borderId="0" xfId="49" applyFont="1" applyAlignment="1">
      <alignment horizontal="center" wrapText="1"/>
    </xf>
    <xf numFmtId="0" fontId="15" fillId="0" borderId="7" xfId="49" applyFont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top" wrapText="1"/>
    </xf>
    <xf numFmtId="0" fontId="9" fillId="2" borderId="7" xfId="49" applyFont="1" applyFill="1" applyBorder="1" applyAlignment="1">
      <alignment horizontal="center" vertical="top" wrapText="1"/>
    </xf>
    <xf numFmtId="49" fontId="16" fillId="0" borderId="7" xfId="49" applyNumberFormat="1" applyFont="1" applyBorder="1" applyAlignment="1">
      <alignment horizontal="center" vertical="center"/>
    </xf>
    <xf numFmtId="0" fontId="16" fillId="0" borderId="7" xfId="49" applyFont="1" applyBorder="1" applyAlignment="1">
      <alignment horizontal="center" vertical="center" wrapText="1"/>
    </xf>
    <xf numFmtId="0" fontId="17" fillId="0" borderId="8" xfId="49" applyFont="1" applyBorder="1" applyAlignment="1">
      <alignment horizontal="center" vertical="top"/>
    </xf>
    <xf numFmtId="0" fontId="17" fillId="0" borderId="19" xfId="49" applyFont="1" applyBorder="1" applyAlignment="1">
      <alignment horizontal="center" vertical="top"/>
    </xf>
    <xf numFmtId="0" fontId="18" fillId="0" borderId="7" xfId="49" applyFont="1" applyBorder="1" applyAlignment="1">
      <alignment horizontal="center" vertical="top" wrapText="1"/>
    </xf>
    <xf numFmtId="0" fontId="18" fillId="2" borderId="7" xfId="49" applyFont="1" applyFill="1" applyBorder="1" applyAlignment="1">
      <alignment horizontal="center" vertical="top"/>
    </xf>
    <xf numFmtId="0" fontId="18" fillId="0" borderId="7" xfId="49" applyFont="1" applyBorder="1" applyAlignment="1">
      <alignment horizontal="center" vertical="top"/>
    </xf>
    <xf numFmtId="0" fontId="9" fillId="0" borderId="7" xfId="49" applyFont="1" applyBorder="1" applyAlignment="1">
      <alignment horizontal="center" vertical="top"/>
    </xf>
    <xf numFmtId="0" fontId="3" fillId="2" borderId="1" xfId="49" applyFont="1" applyFill="1" applyBorder="1" applyAlignment="1">
      <alignment horizontal="center" vertical="center" wrapText="1"/>
    </xf>
    <xf numFmtId="183" fontId="18" fillId="0" borderId="7" xfId="49" applyNumberFormat="1" applyFont="1" applyBorder="1" applyAlignment="1">
      <alignment horizontal="center" vertical="top" wrapText="1"/>
    </xf>
    <xf numFmtId="180" fontId="18" fillId="0" borderId="7" xfId="49" applyNumberFormat="1" applyFont="1" applyBorder="1" applyAlignment="1">
      <alignment horizontal="center" vertical="top"/>
    </xf>
    <xf numFmtId="0" fontId="16" fillId="0" borderId="8" xfId="49" applyFont="1" applyBorder="1" applyAlignment="1">
      <alignment horizontal="center" vertical="top"/>
    </xf>
    <xf numFmtId="0" fontId="16" fillId="0" borderId="19" xfId="49" applyFont="1" applyBorder="1" applyAlignment="1">
      <alignment horizontal="center" vertical="top"/>
    </xf>
    <xf numFmtId="0" fontId="9" fillId="0" borderId="10" xfId="49" applyFont="1" applyBorder="1" applyAlignment="1">
      <alignment horizontal="center" vertical="top" wrapText="1"/>
    </xf>
    <xf numFmtId="0" fontId="9" fillId="2" borderId="10" xfId="49" applyFont="1" applyFill="1" applyBorder="1" applyAlignment="1">
      <alignment horizontal="center" vertical="top" wrapText="1"/>
    </xf>
    <xf numFmtId="0" fontId="9" fillId="0" borderId="10" xfId="49" applyFont="1" applyBorder="1" applyAlignment="1">
      <alignment horizontal="center" vertical="top"/>
    </xf>
    <xf numFmtId="0" fontId="18" fillId="0" borderId="10" xfId="49" applyFont="1" applyBorder="1" applyAlignment="1">
      <alignment horizontal="center" vertical="top"/>
    </xf>
    <xf numFmtId="0" fontId="19" fillId="0" borderId="10" xfId="49" applyFont="1" applyBorder="1" applyAlignment="1">
      <alignment horizontal="center" vertical="top" wrapText="1"/>
    </xf>
    <xf numFmtId="0" fontId="9" fillId="0" borderId="10" xfId="49" applyFont="1" applyBorder="1" applyAlignment="1">
      <alignment horizontal="center" vertical="center" wrapText="1"/>
    </xf>
    <xf numFmtId="183" fontId="18" fillId="0" borderId="10" xfId="49" applyNumberFormat="1" applyFont="1" applyBorder="1" applyAlignment="1">
      <alignment horizontal="center" vertical="top"/>
    </xf>
    <xf numFmtId="0" fontId="19" fillId="0" borderId="16" xfId="49" applyFont="1" applyBorder="1" applyAlignment="1">
      <alignment horizontal="center" vertical="top" wrapText="1"/>
    </xf>
    <xf numFmtId="0" fontId="9" fillId="0" borderId="16" xfId="49" applyFont="1" applyBorder="1" applyAlignment="1">
      <alignment horizontal="center" vertical="center" wrapText="1"/>
    </xf>
    <xf numFmtId="183" fontId="18" fillId="0" borderId="11" xfId="49" applyNumberFormat="1" applyFont="1" applyBorder="1" applyAlignment="1">
      <alignment horizontal="center" vertical="top"/>
    </xf>
    <xf numFmtId="0" fontId="19" fillId="2" borderId="7" xfId="49" applyFont="1" applyFill="1" applyBorder="1" applyAlignment="1">
      <alignment horizontal="center" vertical="top"/>
    </xf>
    <xf numFmtId="183" fontId="19" fillId="0" borderId="7" xfId="49" applyNumberFormat="1" applyFont="1" applyBorder="1" applyAlignment="1">
      <alignment horizontal="center" vertical="top"/>
    </xf>
    <xf numFmtId="0" fontId="19" fillId="0" borderId="11" xfId="49" applyFont="1" applyBorder="1" applyAlignment="1">
      <alignment horizontal="center" vertical="top" wrapText="1"/>
    </xf>
    <xf numFmtId="0" fontId="19" fillId="2" borderId="7" xfId="49" applyFont="1" applyFill="1" applyBorder="1" applyAlignment="1">
      <alignment horizontal="center" vertical="top" wrapText="1"/>
    </xf>
    <xf numFmtId="183" fontId="19" fillId="0" borderId="10" xfId="49" applyNumberFormat="1" applyFont="1" applyBorder="1" applyAlignment="1">
      <alignment horizontal="center" vertical="top" wrapText="1"/>
    </xf>
    <xf numFmtId="183" fontId="19" fillId="0" borderId="10" xfId="49" applyNumberFormat="1" applyFont="1" applyBorder="1" applyAlignment="1">
      <alignment horizontal="center" vertical="top"/>
    </xf>
    <xf numFmtId="0" fontId="19" fillId="0" borderId="7" xfId="49" applyFont="1" applyBorder="1" applyAlignment="1">
      <alignment horizontal="center" vertical="top" wrapText="1"/>
    </xf>
    <xf numFmtId="0" fontId="9" fillId="0" borderId="11" xfId="49" applyFont="1" applyBorder="1" applyAlignment="1">
      <alignment horizontal="center" vertical="center" wrapText="1"/>
    </xf>
    <xf numFmtId="0" fontId="7" fillId="0" borderId="7" xfId="49" applyBorder="1"/>
    <xf numFmtId="0" fontId="19" fillId="0" borderId="7" xfId="49" applyNumberFormat="1" applyFont="1" applyBorder="1" applyAlignment="1">
      <alignment horizontal="center" vertical="top" wrapText="1"/>
    </xf>
    <xf numFmtId="0" fontId="19" fillId="0" borderId="7" xfId="49" applyFont="1" applyBorder="1" applyAlignment="1">
      <alignment horizontal="center" vertical="center"/>
    </xf>
    <xf numFmtId="0" fontId="9" fillId="2" borderId="7" xfId="49" applyFont="1" applyFill="1" applyBorder="1" applyAlignment="1">
      <alignment horizontal="center" vertical="top"/>
    </xf>
    <xf numFmtId="0" fontId="20" fillId="2" borderId="7" xfId="49" applyFont="1" applyFill="1" applyBorder="1" applyAlignment="1">
      <alignment horizontal="center" vertical="top"/>
    </xf>
    <xf numFmtId="49" fontId="9" fillId="0" borderId="7" xfId="49" applyNumberFormat="1" applyFont="1" applyBorder="1" applyAlignment="1">
      <alignment horizontal="center" vertical="top"/>
    </xf>
    <xf numFmtId="49" fontId="9" fillId="0" borderId="7" xfId="49" applyNumberFormat="1" applyFont="1" applyBorder="1" applyAlignment="1">
      <alignment horizontal="center" vertical="center"/>
    </xf>
    <xf numFmtId="0" fontId="9" fillId="0" borderId="16" xfId="49" applyFont="1" applyBorder="1" applyAlignment="1">
      <alignment horizontal="center" vertical="top" wrapText="1"/>
    </xf>
    <xf numFmtId="0" fontId="9" fillId="0" borderId="11" xfId="49" applyFont="1" applyBorder="1" applyAlignment="1">
      <alignment horizontal="center" vertical="top" wrapText="1"/>
    </xf>
    <xf numFmtId="182" fontId="9" fillId="0" borderId="7" xfId="49" applyNumberFormat="1" applyFont="1" applyBorder="1" applyAlignment="1">
      <alignment horizontal="center" vertical="top"/>
    </xf>
    <xf numFmtId="0" fontId="9" fillId="2" borderId="11" xfId="49" applyFont="1" applyFill="1" applyBorder="1" applyAlignment="1">
      <alignment horizontal="center" vertical="top" wrapText="1"/>
    </xf>
    <xf numFmtId="0" fontId="9" fillId="0" borderId="11" xfId="49" applyFont="1" applyBorder="1" applyAlignment="1">
      <alignment horizontal="center" vertical="top"/>
    </xf>
    <xf numFmtId="180" fontId="18" fillId="0" borderId="11" xfId="49" applyNumberFormat="1" applyFont="1" applyBorder="1" applyAlignment="1">
      <alignment horizontal="center" vertical="top"/>
    </xf>
    <xf numFmtId="0" fontId="11" fillId="2" borderId="0" xfId="49" applyFont="1" applyFill="1"/>
    <xf numFmtId="0" fontId="13" fillId="0" borderId="0" xfId="49" applyFont="1" applyAlignment="1">
      <alignment vertical="top"/>
    </xf>
    <xf numFmtId="0" fontId="13" fillId="0" borderId="0" xfId="49" applyFont="1" applyAlignment="1">
      <alignment horizontal="left" vertical="top" wrapText="1"/>
    </xf>
    <xf numFmtId="0" fontId="21" fillId="2" borderId="7" xfId="49" applyFont="1" applyFill="1" applyBorder="1" applyAlignment="1">
      <alignment vertical="top"/>
    </xf>
    <xf numFmtId="0" fontId="21" fillId="0" borderId="7" xfId="49" applyFont="1" applyBorder="1" applyAlignment="1">
      <alignment vertical="top"/>
    </xf>
    <xf numFmtId="0" fontId="7" fillId="2" borderId="7" xfId="49" applyFill="1" applyBorder="1"/>
    <xf numFmtId="183" fontId="18" fillId="0" borderId="7" xfId="49" applyNumberFormat="1" applyFont="1" applyBorder="1" applyAlignment="1">
      <alignment horizontal="center" vertical="top"/>
    </xf>
    <xf numFmtId="183" fontId="18" fillId="2" borderId="7" xfId="49" applyNumberFormat="1" applyFont="1" applyFill="1" applyBorder="1" applyAlignment="1">
      <alignment horizontal="center" vertical="top"/>
    </xf>
    <xf numFmtId="0" fontId="19" fillId="0" borderId="7" xfId="49" applyFont="1" applyBorder="1" applyAlignment="1">
      <alignment horizontal="center" vertical="top"/>
    </xf>
    <xf numFmtId="0" fontId="22" fillId="2" borderId="7" xfId="49" applyFont="1" applyFill="1" applyBorder="1" applyAlignment="1">
      <alignment horizontal="center" vertical="top"/>
    </xf>
    <xf numFmtId="0" fontId="22" fillId="0" borderId="7" xfId="49" applyFont="1" applyBorder="1" applyAlignment="1">
      <alignment horizontal="center" vertical="top"/>
    </xf>
    <xf numFmtId="0" fontId="19" fillId="2" borderId="10" xfId="49" applyFont="1" applyFill="1" applyBorder="1" applyAlignment="1">
      <alignment horizontal="center" vertical="top"/>
    </xf>
    <xf numFmtId="0" fontId="19" fillId="0" borderId="10" xfId="49" applyFont="1" applyBorder="1" applyAlignment="1">
      <alignment horizontal="center" vertical="top"/>
    </xf>
    <xf numFmtId="0" fontId="19" fillId="2" borderId="7" xfId="49" applyFont="1" applyFill="1" applyBorder="1" applyAlignment="1">
      <alignment vertical="top"/>
    </xf>
    <xf numFmtId="0" fontId="19" fillId="0" borderId="7" xfId="49" applyFont="1" applyBorder="1" applyAlignment="1">
      <alignment vertical="top"/>
    </xf>
    <xf numFmtId="0" fontId="19" fillId="2" borderId="11" xfId="49" applyFont="1" applyFill="1" applyBorder="1" applyAlignment="1">
      <alignment horizontal="center" vertical="top"/>
    </xf>
    <xf numFmtId="182" fontId="19" fillId="0" borderId="7" xfId="49" applyNumberFormat="1" applyFont="1" applyBorder="1" applyAlignment="1">
      <alignment horizontal="center" vertical="center"/>
    </xf>
    <xf numFmtId="0" fontId="19" fillId="2" borderId="7" xfId="49" applyFont="1" applyFill="1" applyBorder="1" applyAlignment="1">
      <alignment horizontal="center" vertical="center"/>
    </xf>
    <xf numFmtId="182" fontId="9" fillId="2" borderId="7" xfId="49" applyNumberFormat="1" applyFont="1" applyFill="1" applyBorder="1" applyAlignment="1">
      <alignment horizontal="center" vertical="top"/>
    </xf>
    <xf numFmtId="182" fontId="9" fillId="0" borderId="11" xfId="49" applyNumberFormat="1" applyFont="1" applyBorder="1" applyAlignment="1">
      <alignment horizontal="center" vertical="top"/>
    </xf>
    <xf numFmtId="182" fontId="9" fillId="2" borderId="11" xfId="49" applyNumberFormat="1" applyFont="1" applyFill="1" applyBorder="1" applyAlignment="1">
      <alignment horizontal="center" vertical="top"/>
    </xf>
    <xf numFmtId="0" fontId="17" fillId="0" borderId="20" xfId="49" applyFont="1" applyBorder="1" applyAlignment="1">
      <alignment horizontal="center" vertical="top"/>
    </xf>
    <xf numFmtId="0" fontId="16" fillId="0" borderId="20" xfId="49" applyFont="1" applyBorder="1" applyAlignment="1">
      <alignment horizontal="center" vertical="top"/>
    </xf>
    <xf numFmtId="0" fontId="9" fillId="2" borderId="0" xfId="49" applyFont="1" applyFill="1" applyAlignment="1">
      <alignment vertical="top" wrapText="1"/>
    </xf>
    <xf numFmtId="182" fontId="7" fillId="0" borderId="0" xfId="49" applyNumberFormat="1"/>
    <xf numFmtId="0" fontId="14" fillId="0" borderId="0" xfId="49" applyFont="1" applyAlignment="1">
      <alignment horizontal="center" vertical="center"/>
    </xf>
    <xf numFmtId="0" fontId="15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left" vertical="center" wrapText="1" indent="1"/>
    </xf>
    <xf numFmtId="0" fontId="9" fillId="0" borderId="1" xfId="49" applyFont="1" applyBorder="1" applyAlignment="1">
      <alignment horizontal="center" vertical="center" wrapText="1"/>
    </xf>
    <xf numFmtId="49" fontId="9" fillId="0" borderId="1" xfId="49" applyNumberFormat="1" applyFont="1" applyBorder="1" applyAlignment="1">
      <alignment horizontal="center" vertical="center"/>
    </xf>
    <xf numFmtId="0" fontId="16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vertical="top" wrapText="1"/>
    </xf>
    <xf numFmtId="0" fontId="9" fillId="0" borderId="1" xfId="49" applyFont="1" applyBorder="1" applyAlignment="1">
      <alignment horizontal="center" vertical="top" wrapText="1"/>
    </xf>
    <xf numFmtId="0" fontId="9" fillId="0" borderId="1" xfId="49" applyFont="1" applyBorder="1" applyAlignment="1">
      <alignment horizontal="center" vertical="center"/>
    </xf>
    <xf numFmtId="0" fontId="9" fillId="2" borderId="1" xfId="49" applyFont="1" applyFill="1" applyBorder="1" applyAlignment="1">
      <alignment vertical="top" wrapText="1"/>
    </xf>
    <xf numFmtId="0" fontId="9" fillId="0" borderId="13" xfId="49" applyFont="1" applyBorder="1" applyAlignment="1">
      <alignment horizontal="center" vertical="center" wrapText="1"/>
    </xf>
    <xf numFmtId="0" fontId="9" fillId="0" borderId="5" xfId="49" applyFont="1" applyBorder="1" applyAlignment="1">
      <alignment horizontal="center" vertical="center" wrapText="1"/>
    </xf>
    <xf numFmtId="0" fontId="23" fillId="0" borderId="0" xfId="49" applyFont="1"/>
    <xf numFmtId="0" fontId="9" fillId="0" borderId="1" xfId="49" applyFont="1" applyBorder="1" applyAlignment="1">
      <alignment horizontal="left" vertical="top" wrapText="1"/>
    </xf>
    <xf numFmtId="0" fontId="2" fillId="0" borderId="0" xfId="49" applyFont="1"/>
    <xf numFmtId="0" fontId="12" fillId="0" borderId="0" xfId="49" applyFont="1"/>
    <xf numFmtId="0" fontId="9" fillId="0" borderId="42" xfId="49" applyFont="1" applyBorder="1" applyAlignment="1">
      <alignment vertical="center" wrapText="1"/>
    </xf>
    <xf numFmtId="0" fontId="9" fillId="0" borderId="0" xfId="49" applyFont="1" applyAlignment="1">
      <alignment vertical="center" wrapText="1"/>
    </xf>
    <xf numFmtId="0" fontId="13" fillId="0" borderId="0" xfId="49" applyFont="1" applyAlignment="1">
      <alignment horizontal="center" vertical="center" wrapText="1"/>
    </xf>
    <xf numFmtId="0" fontId="24" fillId="0" borderId="0" xfId="49" applyFont="1"/>
    <xf numFmtId="0" fontId="13" fillId="0" borderId="0" xfId="49" applyFont="1" applyAlignment="1">
      <alignment horizontal="left"/>
    </xf>
    <xf numFmtId="0" fontId="13" fillId="0" borderId="0" xfId="49" applyFont="1" applyAlignment="1">
      <alignment horizontal="left" wrapText="1"/>
    </xf>
    <xf numFmtId="0" fontId="13" fillId="0" borderId="0" xfId="49" applyFont="1" applyAlignment="1">
      <alignment horizontal="left" vertical="top"/>
    </xf>
    <xf numFmtId="0" fontId="9" fillId="0" borderId="43" xfId="49" applyFont="1" applyBorder="1" applyAlignment="1">
      <alignment horizontal="center" vertical="center" wrapText="1"/>
    </xf>
    <xf numFmtId="0" fontId="9" fillId="0" borderId="44" xfId="49" applyFont="1" applyBorder="1" applyAlignment="1">
      <alignment horizontal="center" vertical="center" wrapText="1"/>
    </xf>
    <xf numFmtId="0" fontId="9" fillId="0" borderId="45" xfId="49" applyFont="1" applyBorder="1" applyAlignment="1">
      <alignment horizontal="center" vertical="center" wrapText="1"/>
    </xf>
    <xf numFmtId="49" fontId="16" fillId="0" borderId="45" xfId="49" applyNumberFormat="1" applyFont="1" applyBorder="1" applyAlignment="1">
      <alignment horizontal="center" vertical="top"/>
    </xf>
    <xf numFmtId="49" fontId="16" fillId="0" borderId="1" xfId="49" applyNumberFormat="1" applyFont="1" applyBorder="1" applyAlignment="1">
      <alignment horizontal="center" vertical="top"/>
    </xf>
    <xf numFmtId="0" fontId="6" fillId="0" borderId="2" xfId="49" applyFont="1" applyBorder="1" applyAlignment="1">
      <alignment vertical="center" wrapText="1"/>
    </xf>
    <xf numFmtId="0" fontId="14" fillId="0" borderId="32" xfId="49" applyFont="1" applyBorder="1" applyAlignment="1">
      <alignment horizontal="center" vertical="center" wrapText="1"/>
    </xf>
    <xf numFmtId="0" fontId="14" fillId="0" borderId="32" xfId="49" applyFont="1" applyBorder="1" applyAlignment="1">
      <alignment vertical="center" wrapText="1"/>
    </xf>
    <xf numFmtId="49" fontId="3" fillId="0" borderId="45" xfId="49" applyNumberFormat="1" applyFont="1" applyBorder="1" applyAlignment="1">
      <alignment horizontal="center" vertical="top"/>
    </xf>
    <xf numFmtId="49" fontId="3" fillId="0" borderId="1" xfId="49" applyNumberFormat="1" applyFont="1" applyBorder="1" applyAlignment="1">
      <alignment horizontal="center" vertical="top"/>
    </xf>
    <xf numFmtId="0" fontId="18" fillId="0" borderId="1" xfId="49" applyFont="1" applyBorder="1" applyAlignment="1">
      <alignment horizontal="center" vertical="center" wrapText="1"/>
    </xf>
    <xf numFmtId="49" fontId="9" fillId="0" borderId="45" xfId="49" applyNumberFormat="1" applyFont="1" applyBorder="1" applyAlignment="1">
      <alignment horizontal="center" vertical="top"/>
    </xf>
    <xf numFmtId="49" fontId="9" fillId="0" borderId="1" xfId="49" applyNumberFormat="1" applyFont="1" applyBorder="1" applyAlignment="1">
      <alignment horizontal="center" vertical="top"/>
    </xf>
    <xf numFmtId="0" fontId="20" fillId="0" borderId="1" xfId="49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49" fontId="9" fillId="2" borderId="45" xfId="49" applyNumberFormat="1" applyFont="1" applyFill="1" applyBorder="1" applyAlignment="1">
      <alignment horizontal="center" vertical="top"/>
    </xf>
    <xf numFmtId="49" fontId="9" fillId="2" borderId="1" xfId="49" applyNumberFormat="1" applyFont="1" applyFill="1" applyBorder="1" applyAlignment="1">
      <alignment horizontal="center" vertical="top"/>
    </xf>
    <xf numFmtId="0" fontId="16" fillId="0" borderId="2" xfId="49" applyFont="1" applyBorder="1" applyAlignment="1">
      <alignment horizontal="left" vertical="top" wrapText="1"/>
    </xf>
    <xf numFmtId="0" fontId="16" fillId="0" borderId="7" xfId="49" applyFont="1" applyBorder="1" applyAlignment="1">
      <alignment vertical="top" wrapText="1"/>
    </xf>
    <xf numFmtId="0" fontId="9" fillId="0" borderId="5" xfId="49" applyFont="1" applyBorder="1" applyAlignment="1">
      <alignment horizontal="center" vertical="top"/>
    </xf>
    <xf numFmtId="0" fontId="9" fillId="0" borderId="5" xfId="49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5" fillId="0" borderId="0" xfId="0" applyFont="1" applyAlignment="1">
      <alignment vertical="top" wrapText="1"/>
    </xf>
    <xf numFmtId="49" fontId="9" fillId="0" borderId="46" xfId="49" applyNumberFormat="1" applyFont="1" applyBorder="1" applyAlignment="1">
      <alignment horizontal="center" vertical="top"/>
    </xf>
    <xf numFmtId="49" fontId="9" fillId="0" borderId="13" xfId="49" applyNumberFormat="1" applyFont="1" applyBorder="1" applyAlignment="1">
      <alignment horizontal="center" vertical="top"/>
    </xf>
    <xf numFmtId="49" fontId="9" fillId="0" borderId="46" xfId="49" applyNumberFormat="1" applyFont="1" applyBorder="1" applyAlignment="1">
      <alignment horizontal="left" vertical="top"/>
    </xf>
    <xf numFmtId="49" fontId="9" fillId="0" borderId="13" xfId="49" applyNumberFormat="1" applyFont="1" applyBorder="1" applyAlignment="1">
      <alignment horizontal="left" vertical="top"/>
    </xf>
    <xf numFmtId="0" fontId="9" fillId="0" borderId="1" xfId="0" applyFont="1" applyBorder="1" applyAlignment="1">
      <alignment horizontal="center" vertical="top" wrapText="1"/>
    </xf>
    <xf numFmtId="0" fontId="16" fillId="0" borderId="1" xfId="49" applyFont="1" applyBorder="1" applyAlignment="1">
      <alignment horizontal="left" vertical="top" wrapText="1"/>
    </xf>
    <xf numFmtId="0" fontId="21" fillId="0" borderId="39" xfId="49" applyFont="1" applyBorder="1" applyAlignment="1">
      <alignment vertical="top"/>
    </xf>
    <xf numFmtId="49" fontId="18" fillId="0" borderId="1" xfId="49" applyNumberFormat="1" applyFont="1" applyBorder="1" applyAlignment="1">
      <alignment horizontal="center" vertical="top"/>
    </xf>
    <xf numFmtId="0" fontId="18" fillId="0" borderId="1" xfId="49" applyFont="1" applyBorder="1" applyAlignment="1">
      <alignment horizontal="left" vertical="top" wrapText="1"/>
    </xf>
    <xf numFmtId="0" fontId="19" fillId="0" borderId="0" xfId="49" applyFont="1" applyAlignment="1">
      <alignment vertical="top"/>
    </xf>
    <xf numFmtId="0" fontId="19" fillId="0" borderId="2" xfId="49" applyFont="1" applyBorder="1" applyAlignment="1">
      <alignment wrapText="1"/>
    </xf>
    <xf numFmtId="49" fontId="9" fillId="0" borderId="1" xfId="49" applyNumberFormat="1" applyFont="1" applyBorder="1" applyAlignment="1">
      <alignment vertical="top"/>
    </xf>
    <xf numFmtId="0" fontId="9" fillId="0" borderId="1" xfId="49" applyFont="1" applyBorder="1" applyAlignment="1">
      <alignment vertical="top"/>
    </xf>
    <xf numFmtId="0" fontId="18" fillId="0" borderId="13" xfId="0" applyFont="1" applyBorder="1" applyAlignment="1">
      <alignment horizontal="center" vertical="top" wrapText="1"/>
    </xf>
    <xf numFmtId="0" fontId="13" fillId="0" borderId="0" xfId="49" applyFont="1" applyAlignment="1">
      <alignment horizontal="center"/>
    </xf>
    <xf numFmtId="0" fontId="13" fillId="0" borderId="0" xfId="49" applyFont="1" applyAlignment="1">
      <alignment horizontal="center" vertical="top" wrapText="1"/>
    </xf>
    <xf numFmtId="0" fontId="13" fillId="0" borderId="0" xfId="49" applyFont="1" applyAlignment="1">
      <alignment vertical="top" wrapText="1"/>
    </xf>
    <xf numFmtId="0" fontId="9" fillId="0" borderId="47" xfId="49" applyFont="1" applyBorder="1" applyAlignment="1">
      <alignment horizontal="center" vertical="center" wrapText="1"/>
    </xf>
    <xf numFmtId="0" fontId="9" fillId="0" borderId="48" xfId="49" applyFont="1" applyBorder="1" applyAlignment="1">
      <alignment horizontal="center" vertical="center" wrapText="1"/>
    </xf>
    <xf numFmtId="0" fontId="14" fillId="0" borderId="49" xfId="49" applyFont="1" applyBorder="1" applyAlignment="1">
      <alignment vertical="center" wrapText="1"/>
    </xf>
    <xf numFmtId="0" fontId="18" fillId="0" borderId="48" xfId="49" applyFont="1" applyBorder="1" applyAlignment="1">
      <alignment horizontal="center" vertical="center" wrapText="1"/>
    </xf>
    <xf numFmtId="0" fontId="9" fillId="0" borderId="48" xfId="49" applyFont="1" applyBorder="1" applyAlignment="1">
      <alignment horizontal="center" vertical="top" wrapText="1"/>
    </xf>
    <xf numFmtId="49" fontId="9" fillId="0" borderId="48" xfId="49" applyNumberFormat="1" applyFont="1" applyBorder="1" applyAlignment="1">
      <alignment horizontal="center" vertical="top" wrapText="1"/>
    </xf>
    <xf numFmtId="49" fontId="9" fillId="0" borderId="50" xfId="49" applyNumberFormat="1" applyFont="1" applyBorder="1" applyAlignment="1">
      <alignment horizontal="center" vertical="top" wrapText="1"/>
    </xf>
    <xf numFmtId="49" fontId="9" fillId="2" borderId="48" xfId="49" applyNumberFormat="1" applyFont="1" applyFill="1" applyBorder="1" applyAlignment="1">
      <alignment horizontal="center" vertical="top" wrapText="1"/>
    </xf>
    <xf numFmtId="0" fontId="16" fillId="0" borderId="7" xfId="49" applyFont="1" applyBorder="1" applyAlignment="1">
      <alignment horizontal="center" vertical="top" wrapText="1"/>
    </xf>
    <xf numFmtId="0" fontId="12" fillId="0" borderId="0" xfId="49" applyFont="1" applyAlignment="1">
      <alignment wrapText="1"/>
    </xf>
    <xf numFmtId="0" fontId="16" fillId="0" borderId="51" xfId="49" applyFont="1" applyBorder="1" applyAlignment="1">
      <alignment horizontal="center" vertical="top"/>
    </xf>
    <xf numFmtId="0" fontId="11" fillId="0" borderId="0" xfId="49" applyFont="1" applyAlignment="1">
      <alignment wrapText="1"/>
    </xf>
    <xf numFmtId="0" fontId="22" fillId="0" borderId="52" xfId="49" applyFont="1" applyBorder="1"/>
    <xf numFmtId="49" fontId="9" fillId="0" borderId="51" xfId="49" applyNumberFormat="1" applyFont="1" applyBorder="1" applyAlignment="1">
      <alignment horizontal="center" vertical="top" wrapText="1"/>
    </xf>
    <xf numFmtId="0" fontId="9" fillId="0" borderId="7" xfId="49" applyFont="1" applyBorder="1" applyAlignment="1">
      <alignment horizontal="justify" vertical="top"/>
    </xf>
    <xf numFmtId="0" fontId="9" fillId="0" borderId="5" xfId="49" applyFont="1" applyBorder="1" applyAlignment="1">
      <alignment horizontal="justify" vertical="top"/>
    </xf>
    <xf numFmtId="0" fontId="9" fillId="0" borderId="1" xfId="49" applyFont="1" applyBorder="1" applyAlignment="1">
      <alignment horizontal="justify" vertical="top"/>
    </xf>
    <xf numFmtId="0" fontId="9" fillId="2" borderId="1" xfId="49" applyFont="1" applyFill="1" applyBorder="1" applyAlignment="1">
      <alignment horizontal="center" vertical="top" wrapText="1"/>
    </xf>
    <xf numFmtId="0" fontId="16" fillId="0" borderId="23" xfId="49" applyFont="1" applyBorder="1" applyAlignment="1">
      <alignment horizontal="left" vertical="top" wrapText="1"/>
    </xf>
    <xf numFmtId="0" fontId="16" fillId="0" borderId="1" xfId="49" applyFont="1" applyBorder="1" applyAlignment="1">
      <alignment horizontal="center" vertical="top"/>
    </xf>
    <xf numFmtId="0" fontId="19" fillId="0" borderId="45" xfId="49" applyFont="1" applyBorder="1" applyAlignment="1">
      <alignment horizontal="center" vertical="top"/>
    </xf>
    <xf numFmtId="0" fontId="19" fillId="0" borderId="1" xfId="49" applyFont="1" applyBorder="1" applyAlignment="1">
      <alignment horizontal="center" vertical="top"/>
    </xf>
    <xf numFmtId="0" fontId="1" fillId="0" borderId="53" xfId="49" applyFont="1" applyBorder="1" applyAlignment="1">
      <alignment horizontal="justify" vertical="top" wrapText="1"/>
    </xf>
    <xf numFmtId="0" fontId="1" fillId="0" borderId="54" xfId="49" applyFont="1" applyBorder="1" applyAlignment="1">
      <alignment horizontal="center" vertical="top" wrapText="1"/>
    </xf>
    <xf numFmtId="0" fontId="1" fillId="0" borderId="55" xfId="49" applyFont="1" applyBorder="1" applyAlignment="1">
      <alignment horizontal="center" vertical="top" wrapText="1"/>
    </xf>
    <xf numFmtId="0" fontId="26" fillId="0" borderId="13" xfId="49" applyFont="1" applyBorder="1" applyAlignment="1">
      <alignment horizontal="left" vertical="top" wrapText="1"/>
    </xf>
    <xf numFmtId="0" fontId="9" fillId="0" borderId="13" xfId="49" applyFont="1" applyBorder="1" applyAlignment="1">
      <alignment horizontal="center" vertical="top" wrapText="1"/>
    </xf>
    <xf numFmtId="49" fontId="9" fillId="0" borderId="56" xfId="49" applyNumberFormat="1" applyFont="1" applyBorder="1" applyAlignment="1">
      <alignment horizontal="center" vertical="top"/>
    </xf>
    <xf numFmtId="49" fontId="9" fillId="0" borderId="57" xfId="49" applyNumberFormat="1" applyFont="1" applyBorder="1" applyAlignment="1">
      <alignment horizontal="center" vertical="top"/>
    </xf>
    <xf numFmtId="49" fontId="9" fillId="0" borderId="58" xfId="49" applyNumberFormat="1" applyFont="1" applyBorder="1" applyAlignment="1">
      <alignment horizontal="center" vertical="top"/>
    </xf>
    <xf numFmtId="0" fontId="20" fillId="0" borderId="59" xfId="49" applyFont="1" applyBorder="1" applyAlignment="1">
      <alignment horizontal="left" vertical="top" wrapText="1"/>
    </xf>
    <xf numFmtId="0" fontId="9" fillId="0" borderId="60" xfId="49" applyFont="1" applyBorder="1" applyAlignment="1">
      <alignment horizontal="center" vertical="top" wrapText="1"/>
    </xf>
    <xf numFmtId="49" fontId="9" fillId="0" borderId="5" xfId="49" applyNumberFormat="1" applyFont="1" applyBorder="1" applyAlignment="1">
      <alignment horizontal="center" vertical="top"/>
    </xf>
    <xf numFmtId="0" fontId="1" fillId="0" borderId="61" xfId="49" applyFont="1" applyBorder="1" applyAlignment="1">
      <alignment vertical="top" wrapText="1"/>
    </xf>
    <xf numFmtId="0" fontId="1" fillId="0" borderId="61" xfId="49" applyFont="1" applyBorder="1" applyAlignment="1">
      <alignment horizontal="justify" vertical="top" wrapText="1"/>
    </xf>
    <xf numFmtId="0" fontId="1" fillId="0" borderId="62" xfId="49" applyFont="1" applyBorder="1" applyAlignment="1">
      <alignment horizontal="justify" vertical="top" wrapText="1"/>
    </xf>
    <xf numFmtId="0" fontId="1" fillId="0" borderId="62" xfId="49" applyFont="1" applyBorder="1" applyAlignment="1">
      <alignment vertical="top" wrapText="1"/>
    </xf>
    <xf numFmtId="0" fontId="1" fillId="0" borderId="2" xfId="49" applyFont="1" applyBorder="1" applyAlignment="1">
      <alignment horizontal="justify" vertical="top" wrapText="1"/>
    </xf>
    <xf numFmtId="0" fontId="1" fillId="0" borderId="1" xfId="49" applyFont="1" applyBorder="1" applyAlignment="1">
      <alignment vertical="top" wrapText="1"/>
    </xf>
    <xf numFmtId="0" fontId="1" fillId="0" borderId="63" xfId="49" applyFont="1" applyBorder="1" applyAlignment="1">
      <alignment horizontal="justify" vertical="top" wrapText="1"/>
    </xf>
    <xf numFmtId="0" fontId="1" fillId="0" borderId="64" xfId="49" applyFont="1" applyBorder="1" applyAlignment="1">
      <alignment vertical="top" wrapText="1"/>
    </xf>
    <xf numFmtId="0" fontId="1" fillId="0" borderId="13" xfId="49" applyFont="1" applyBorder="1" applyAlignment="1">
      <alignment vertical="top" wrapText="1"/>
    </xf>
    <xf numFmtId="49" fontId="20" fillId="0" borderId="1" xfId="49" applyNumberFormat="1" applyFont="1" applyBorder="1" applyAlignment="1">
      <alignment vertical="top"/>
    </xf>
    <xf numFmtId="49" fontId="18" fillId="0" borderId="1" xfId="49" applyNumberFormat="1" applyFont="1" applyBorder="1" applyAlignment="1">
      <alignment horizontal="left" vertical="top"/>
    </xf>
    <xf numFmtId="49" fontId="19" fillId="0" borderId="1" xfId="49" applyNumberFormat="1" applyFont="1" applyBorder="1" applyAlignment="1">
      <alignment horizontal="left" vertical="top"/>
    </xf>
    <xf numFmtId="49" fontId="9" fillId="0" borderId="49" xfId="49" applyNumberFormat="1" applyFont="1" applyBorder="1" applyAlignment="1">
      <alignment horizontal="center" vertical="top" wrapText="1"/>
    </xf>
    <xf numFmtId="0" fontId="16" fillId="0" borderId="48" xfId="49" applyFont="1" applyBorder="1" applyAlignment="1">
      <alignment horizontal="center" vertical="top" wrapText="1"/>
    </xf>
    <xf numFmtId="49" fontId="19" fillId="0" borderId="65" xfId="49" applyNumberFormat="1" applyFont="1" applyBorder="1" applyAlignment="1">
      <alignment horizontal="center" vertical="top" wrapText="1"/>
    </xf>
    <xf numFmtId="185" fontId="9" fillId="0" borderId="48" xfId="49" applyNumberFormat="1" applyFont="1" applyBorder="1" applyAlignment="1">
      <alignment horizontal="center" vertical="top" wrapText="1"/>
    </xf>
    <xf numFmtId="0" fontId="20" fillId="0" borderId="1" xfId="49" applyFont="1" applyBorder="1" applyAlignment="1">
      <alignment vertical="top"/>
    </xf>
    <xf numFmtId="49" fontId="16" fillId="0" borderId="1" xfId="49" applyNumberFormat="1" applyFont="1" applyBorder="1" applyAlignment="1">
      <alignment horizontal="center" vertical="center"/>
    </xf>
    <xf numFmtId="0" fontId="16" fillId="0" borderId="1" xfId="49" applyFont="1" applyBorder="1" applyAlignment="1">
      <alignment horizontal="center" vertical="center"/>
    </xf>
    <xf numFmtId="0" fontId="6" fillId="0" borderId="15" xfId="49" applyFont="1" applyBorder="1" applyAlignment="1">
      <alignment horizontal="center" vertical="center"/>
    </xf>
    <xf numFmtId="0" fontId="6" fillId="0" borderId="0" xfId="49" applyFont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180" fontId="3" fillId="0" borderId="1" xfId="49" applyNumberFormat="1" applyFont="1" applyBorder="1" applyAlignment="1">
      <alignment horizontal="center" vertical="center"/>
    </xf>
    <xf numFmtId="183" fontId="3" fillId="0" borderId="1" xfId="49" applyNumberFormat="1" applyFont="1" applyBorder="1" applyAlignment="1">
      <alignment horizontal="center" vertical="center"/>
    </xf>
    <xf numFmtId="183" fontId="3" fillId="5" borderId="1" xfId="49" applyNumberFormat="1" applyFont="1" applyFill="1" applyBorder="1" applyAlignment="1">
      <alignment horizontal="center" vertical="center"/>
    </xf>
    <xf numFmtId="183" fontId="1" fillId="5" borderId="1" xfId="49" applyNumberFormat="1" applyFont="1" applyFill="1" applyBorder="1" applyAlignment="1">
      <alignment horizontal="center" vertical="center"/>
    </xf>
    <xf numFmtId="49" fontId="9" fillId="2" borderId="1" xfId="49" applyNumberFormat="1" applyFont="1" applyFill="1" applyBorder="1" applyAlignment="1">
      <alignment horizontal="center" vertical="center"/>
    </xf>
    <xf numFmtId="49" fontId="9" fillId="0" borderId="13" xfId="49" applyNumberFormat="1" applyFont="1" applyBorder="1" applyAlignment="1">
      <alignment horizontal="center" vertical="center"/>
    </xf>
    <xf numFmtId="0" fontId="9" fillId="0" borderId="13" xfId="49" applyFont="1" applyBorder="1" applyAlignment="1">
      <alignment horizontal="center" vertical="center"/>
    </xf>
    <xf numFmtId="0" fontId="3" fillId="0" borderId="13" xfId="49" applyFont="1" applyBorder="1" applyAlignment="1">
      <alignment horizontal="center" vertical="center" wrapText="1"/>
    </xf>
    <xf numFmtId="0" fontId="3" fillId="0" borderId="13" xfId="49" applyFont="1" applyBorder="1" applyAlignment="1">
      <alignment horizontal="center" vertical="center"/>
    </xf>
    <xf numFmtId="180" fontId="3" fillId="0" borderId="13" xfId="49" applyNumberFormat="1" applyFont="1" applyBorder="1" applyAlignment="1">
      <alignment horizontal="center" vertical="center"/>
    </xf>
    <xf numFmtId="0" fontId="9" fillId="0" borderId="7" xfId="49" applyFont="1" applyBorder="1" applyAlignment="1">
      <alignment horizontal="center" vertical="center"/>
    </xf>
    <xf numFmtId="0" fontId="3" fillId="0" borderId="7" xfId="49" applyFont="1" applyBorder="1" applyAlignment="1">
      <alignment horizontal="center" vertical="center" wrapText="1"/>
    </xf>
    <xf numFmtId="0" fontId="3" fillId="0" borderId="7" xfId="49" applyFont="1" applyBorder="1" applyAlignment="1">
      <alignment horizontal="center" vertical="center"/>
    </xf>
    <xf numFmtId="49" fontId="16" fillId="0" borderId="5" xfId="49" applyNumberFormat="1" applyFont="1" applyBorder="1" applyAlignment="1">
      <alignment horizontal="center" vertical="center"/>
    </xf>
    <xf numFmtId="0" fontId="11" fillId="0" borderId="5" xfId="49" applyFont="1" applyBorder="1" applyAlignment="1">
      <alignment wrapText="1"/>
    </xf>
    <xf numFmtId="0" fontId="5" fillId="0" borderId="15" xfId="49" applyFont="1" applyBorder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0" fontId="11" fillId="2" borderId="1" xfId="49" applyFont="1" applyFill="1" applyBorder="1" applyAlignment="1">
      <alignment vertical="center" wrapText="1"/>
    </xf>
    <xf numFmtId="181" fontId="3" fillId="0" borderId="1" xfId="49" applyNumberFormat="1" applyFont="1" applyBorder="1" applyAlignment="1">
      <alignment horizontal="center" vertical="center"/>
    </xf>
    <xf numFmtId="0" fontId="11" fillId="0" borderId="13" xfId="49" applyFont="1" applyBorder="1" applyAlignment="1">
      <alignment vertical="top" wrapText="1"/>
    </xf>
    <xf numFmtId="183" fontId="3" fillId="0" borderId="13" xfId="49" applyNumberFormat="1" applyFont="1" applyBorder="1" applyAlignment="1">
      <alignment horizontal="center" vertical="center"/>
    </xf>
    <xf numFmtId="49" fontId="9" fillId="0" borderId="2" xfId="49" applyNumberFormat="1" applyFont="1" applyBorder="1" applyAlignment="1">
      <alignment horizontal="center" vertical="center"/>
    </xf>
    <xf numFmtId="0" fontId="11" fillId="0" borderId="7" xfId="49" applyFont="1" applyBorder="1" applyAlignment="1">
      <alignment vertical="center" wrapText="1"/>
    </xf>
    <xf numFmtId="183" fontId="3" fillId="0" borderId="7" xfId="49" applyNumberFormat="1" applyFont="1" applyBorder="1" applyAlignment="1">
      <alignment horizontal="center" vertical="center"/>
    </xf>
    <xf numFmtId="49" fontId="17" fillId="0" borderId="1" xfId="49" applyNumberFormat="1" applyFont="1" applyBorder="1" applyAlignment="1">
      <alignment horizontal="left" vertical="center"/>
    </xf>
    <xf numFmtId="0" fontId="18" fillId="0" borderId="5" xfId="49" applyFont="1" applyBorder="1" applyAlignment="1">
      <alignment horizontal="left" vertical="center"/>
    </xf>
    <xf numFmtId="0" fontId="6" fillId="0" borderId="15" xfId="49" applyFont="1" applyBorder="1" applyAlignment="1">
      <alignment horizontal="center" vertical="center" wrapText="1"/>
    </xf>
    <xf numFmtId="0" fontId="18" fillId="0" borderId="1" xfId="49" applyFont="1" applyBorder="1" applyAlignment="1">
      <alignment horizontal="left" vertical="top"/>
    </xf>
    <xf numFmtId="0" fontId="3" fillId="0" borderId="1" xfId="49" applyFont="1" applyBorder="1" applyAlignment="1">
      <alignment vertical="center" wrapText="1"/>
    </xf>
    <xf numFmtId="1" fontId="3" fillId="0" borderId="1" xfId="49" applyNumberFormat="1" applyFont="1" applyBorder="1" applyAlignment="1">
      <alignment vertical="center" wrapText="1"/>
    </xf>
    <xf numFmtId="186" fontId="3" fillId="0" borderId="1" xfId="50" applyNumberFormat="1" applyFont="1" applyFill="1" applyBorder="1" applyAlignment="1" applyProtection="1">
      <alignment vertical="center" wrapText="1"/>
    </xf>
    <xf numFmtId="0" fontId="18" fillId="0" borderId="2" xfId="49" applyFont="1" applyBorder="1" applyAlignment="1">
      <alignment horizontal="left" vertical="top"/>
    </xf>
    <xf numFmtId="0" fontId="1" fillId="0" borderId="7" xfId="49" applyFont="1" applyBorder="1" applyAlignment="1">
      <alignment vertical="center" wrapText="1"/>
    </xf>
    <xf numFmtId="0" fontId="3" fillId="0" borderId="23" xfId="49" applyFont="1" applyBorder="1" applyAlignment="1">
      <alignment vertical="center" wrapText="1"/>
    </xf>
    <xf numFmtId="0" fontId="1" fillId="0" borderId="14" xfId="49" applyFont="1" applyBorder="1" applyAlignment="1">
      <alignment vertical="center" wrapText="1"/>
    </xf>
    <xf numFmtId="0" fontId="3" fillId="0" borderId="13" xfId="49" applyFont="1" applyBorder="1" applyAlignment="1">
      <alignment vertical="center" wrapText="1"/>
    </xf>
    <xf numFmtId="1" fontId="3" fillId="0" borderId="13" xfId="49" applyNumberFormat="1" applyFont="1" applyBorder="1" applyAlignment="1">
      <alignment vertical="center" wrapText="1"/>
    </xf>
    <xf numFmtId="0" fontId="3" fillId="0" borderId="7" xfId="49" applyFont="1" applyBorder="1" applyAlignment="1">
      <alignment vertical="center" wrapText="1"/>
    </xf>
    <xf numFmtId="1" fontId="3" fillId="0" borderId="7" xfId="49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17" fillId="0" borderId="1" xfId="49" applyNumberFormat="1" applyFont="1" applyBorder="1" applyAlignment="1">
      <alignment horizontal="left" vertical="top"/>
    </xf>
    <xf numFmtId="0" fontId="1" fillId="0" borderId="1" xfId="49" applyFont="1" applyBorder="1" applyAlignment="1">
      <alignment horizontal="center" vertical="center" wrapText="1"/>
    </xf>
    <xf numFmtId="1" fontId="3" fillId="0" borderId="1" xfId="49" applyNumberFormat="1" applyFont="1" applyBorder="1" applyAlignment="1">
      <alignment horizontal="center" vertical="center" wrapText="1"/>
    </xf>
    <xf numFmtId="1" fontId="3" fillId="5" borderId="1" xfId="49" applyNumberFormat="1" applyFont="1" applyFill="1" applyBorder="1" applyAlignment="1">
      <alignment horizontal="center" vertical="center" wrapText="1"/>
    </xf>
    <xf numFmtId="1" fontId="3" fillId="2" borderId="1" xfId="49" applyNumberFormat="1" applyFont="1" applyFill="1" applyBorder="1" applyAlignment="1">
      <alignment horizontal="center" vertical="center" wrapText="1"/>
    </xf>
    <xf numFmtId="0" fontId="7" fillId="0" borderId="0" xfId="49" applyAlignment="1">
      <alignment horizontal="left" wrapText="1"/>
    </xf>
    <xf numFmtId="0" fontId="7" fillId="2" borderId="0" xfId="49" applyFill="1" applyAlignment="1">
      <alignment horizontal="left" wrapText="1"/>
    </xf>
    <xf numFmtId="0" fontId="13" fillId="2" borderId="0" xfId="49" applyFont="1" applyFill="1" applyAlignment="1">
      <alignment horizontal="left"/>
    </xf>
    <xf numFmtId="0" fontId="13" fillId="2" borderId="0" xfId="49" applyFont="1" applyFill="1" applyAlignment="1">
      <alignment vertical="top" wrapText="1"/>
    </xf>
    <xf numFmtId="0" fontId="27" fillId="0" borderId="0" xfId="49" applyFont="1"/>
    <xf numFmtId="0" fontId="3" fillId="2" borderId="11" xfId="49" applyFont="1" applyFill="1" applyBorder="1" applyAlignment="1">
      <alignment horizontal="center" vertical="center" wrapText="1"/>
    </xf>
    <xf numFmtId="0" fontId="3" fillId="0" borderId="11" xfId="49" applyFont="1" applyBorder="1" applyAlignment="1">
      <alignment horizontal="center" vertical="center" wrapText="1"/>
    </xf>
    <xf numFmtId="0" fontId="3" fillId="2" borderId="7" xfId="49" applyFont="1" applyFill="1" applyBorder="1" applyAlignment="1">
      <alignment horizontal="center" vertical="center" wrapText="1"/>
    </xf>
    <xf numFmtId="180" fontId="3" fillId="0" borderId="2" xfId="49" applyNumberFormat="1" applyFont="1" applyBorder="1" applyAlignment="1">
      <alignment horizontal="center" vertical="center"/>
    </xf>
    <xf numFmtId="183" fontId="3" fillId="0" borderId="2" xfId="49" applyNumberFormat="1" applyFont="1" applyBorder="1" applyAlignment="1">
      <alignment horizontal="center" vertical="center"/>
    </xf>
    <xf numFmtId="183" fontId="3" fillId="5" borderId="2" xfId="49" applyNumberFormat="1" applyFont="1" applyFill="1" applyBorder="1" applyAlignment="1">
      <alignment horizontal="center" vertical="center"/>
    </xf>
    <xf numFmtId="183" fontId="3" fillId="2" borderId="7" xfId="49" applyNumberFormat="1" applyFont="1" applyFill="1" applyBorder="1" applyAlignment="1">
      <alignment horizontal="center" vertical="center"/>
    </xf>
    <xf numFmtId="183" fontId="3" fillId="5" borderId="7" xfId="49" applyNumberFormat="1" applyFont="1" applyFill="1" applyBorder="1" applyAlignment="1">
      <alignment horizontal="center" vertical="center"/>
    </xf>
    <xf numFmtId="180" fontId="3" fillId="2" borderId="1" xfId="49" applyNumberFormat="1" applyFont="1" applyFill="1" applyBorder="1" applyAlignment="1">
      <alignment horizontal="center" vertical="center"/>
    </xf>
    <xf numFmtId="180" fontId="3" fillId="2" borderId="2" xfId="49" applyNumberFormat="1" applyFont="1" applyFill="1" applyBorder="1" applyAlignment="1">
      <alignment horizontal="center" vertical="center"/>
    </xf>
    <xf numFmtId="183" fontId="3" fillId="2" borderId="1" xfId="49" applyNumberFormat="1" applyFont="1" applyFill="1" applyBorder="1" applyAlignment="1">
      <alignment horizontal="center" vertical="center"/>
    </xf>
    <xf numFmtId="180" fontId="3" fillId="5" borderId="1" xfId="49" applyNumberFormat="1" applyFont="1" applyFill="1" applyBorder="1" applyAlignment="1">
      <alignment horizontal="center" vertical="center"/>
    </xf>
    <xf numFmtId="180" fontId="3" fillId="0" borderId="9" xfId="49" applyNumberFormat="1" applyFont="1" applyBorder="1" applyAlignment="1">
      <alignment horizontal="center" vertical="center"/>
    </xf>
    <xf numFmtId="180" fontId="3" fillId="2" borderId="10" xfId="49" applyNumberFormat="1" applyFont="1" applyFill="1" applyBorder="1" applyAlignment="1">
      <alignment horizontal="center" vertical="center"/>
    </xf>
    <xf numFmtId="180" fontId="3" fillId="0" borderId="10" xfId="49" applyNumberFormat="1" applyFont="1" applyBorder="1" applyAlignment="1">
      <alignment horizontal="center" vertical="center"/>
    </xf>
    <xf numFmtId="0" fontId="3" fillId="2" borderId="1" xfId="49" applyFont="1" applyFill="1" applyBorder="1" applyAlignment="1">
      <alignment horizontal="center" vertical="center"/>
    </xf>
    <xf numFmtId="181" fontId="3" fillId="2" borderId="1" xfId="49" applyNumberFormat="1" applyFont="1" applyFill="1" applyBorder="1" applyAlignment="1">
      <alignment horizontal="center" vertical="center"/>
    </xf>
    <xf numFmtId="183" fontId="3" fillId="0" borderId="9" xfId="49" applyNumberFormat="1" applyFont="1" applyBorder="1" applyAlignment="1">
      <alignment horizontal="center" vertical="center"/>
    </xf>
    <xf numFmtId="183" fontId="3" fillId="2" borderId="10" xfId="49" applyNumberFormat="1" applyFont="1" applyFill="1" applyBorder="1" applyAlignment="1">
      <alignment horizontal="center" vertical="center"/>
    </xf>
    <xf numFmtId="183" fontId="3" fillId="0" borderId="10" xfId="49" applyNumberFormat="1" applyFont="1" applyBorder="1" applyAlignment="1">
      <alignment horizontal="center" vertical="center"/>
    </xf>
    <xf numFmtId="186" fontId="3" fillId="0" borderId="1" xfId="50" applyNumberFormat="1" applyFont="1" applyFill="1" applyBorder="1" applyAlignment="1" applyProtection="1">
      <alignment vertical="center"/>
    </xf>
    <xf numFmtId="186" fontId="3" fillId="0" borderId="2" xfId="50" applyNumberFormat="1" applyFont="1" applyFill="1" applyBorder="1" applyAlignment="1" applyProtection="1">
      <alignment vertical="center"/>
    </xf>
    <xf numFmtId="186" fontId="3" fillId="2" borderId="7" xfId="50" applyNumberFormat="1" applyFont="1" applyFill="1" applyBorder="1" applyAlignment="1" applyProtection="1">
      <alignment vertical="center"/>
    </xf>
    <xf numFmtId="186" fontId="3" fillId="0" borderId="7" xfId="50" applyNumberFormat="1" applyFont="1" applyFill="1" applyBorder="1" applyAlignment="1" applyProtection="1">
      <alignment vertical="center"/>
    </xf>
    <xf numFmtId="0" fontId="3" fillId="0" borderId="1" xfId="49" applyFont="1" applyBorder="1" applyAlignment="1">
      <alignment vertical="center"/>
    </xf>
    <xf numFmtId="0" fontId="3" fillId="2" borderId="2" xfId="49" applyFont="1" applyFill="1" applyBorder="1" applyAlignment="1">
      <alignment vertical="center"/>
    </xf>
    <xf numFmtId="0" fontId="3" fillId="0" borderId="13" xfId="49" applyFont="1" applyBorder="1" applyAlignment="1">
      <alignment vertical="center"/>
    </xf>
    <xf numFmtId="0" fontId="3" fillId="2" borderId="9" xfId="49" applyFont="1" applyFill="1" applyBorder="1" applyAlignment="1">
      <alignment vertical="center"/>
    </xf>
    <xf numFmtId="0" fontId="3" fillId="0" borderId="7" xfId="49" applyFont="1" applyBorder="1" applyAlignment="1">
      <alignment vertical="center"/>
    </xf>
    <xf numFmtId="0" fontId="3" fillId="2" borderId="7" xfId="49" applyFont="1" applyFill="1" applyBorder="1" applyAlignment="1">
      <alignment vertical="center"/>
    </xf>
    <xf numFmtId="0" fontId="3" fillId="0" borderId="2" xfId="49" applyFont="1" applyBorder="1" applyAlignment="1">
      <alignment horizontal="center" vertical="center"/>
    </xf>
    <xf numFmtId="0" fontId="3" fillId="2" borderId="7" xfId="49" applyFont="1" applyFill="1" applyBorder="1" applyAlignment="1">
      <alignment horizontal="center" vertical="center"/>
    </xf>
    <xf numFmtId="182" fontId="3" fillId="0" borderId="1" xfId="49" applyNumberFormat="1" applyFont="1" applyBorder="1" applyAlignment="1">
      <alignment horizontal="center" vertical="center"/>
    </xf>
    <xf numFmtId="182" fontId="3" fillId="0" borderId="2" xfId="49" applyNumberFormat="1" applyFont="1" applyBorder="1" applyAlignment="1">
      <alignment horizontal="center" vertical="center"/>
    </xf>
    <xf numFmtId="182" fontId="3" fillId="2" borderId="7" xfId="49" applyNumberFormat="1" applyFont="1" applyFill="1" applyBorder="1" applyAlignment="1">
      <alignment horizontal="center" vertical="center"/>
    </xf>
    <xf numFmtId="182" fontId="3" fillId="0" borderId="7" xfId="49" applyNumberFormat="1" applyFont="1" applyBorder="1" applyAlignment="1">
      <alignment horizontal="center" vertical="center"/>
    </xf>
    <xf numFmtId="0" fontId="3" fillId="5" borderId="1" xfId="49" applyFont="1" applyFill="1" applyBorder="1" applyAlignment="1">
      <alignment horizontal="center" vertical="center"/>
    </xf>
    <xf numFmtId="0" fontId="3" fillId="5" borderId="2" xfId="49" applyFont="1" applyFill="1" applyBorder="1" applyAlignment="1">
      <alignment horizontal="center" vertical="center"/>
    </xf>
    <xf numFmtId="0" fontId="3" fillId="5" borderId="7" xfId="49" applyFont="1" applyFill="1" applyBorder="1" applyAlignment="1">
      <alignment horizontal="center" vertical="center"/>
    </xf>
    <xf numFmtId="0" fontId="3" fillId="2" borderId="2" xfId="49" applyFont="1" applyFill="1" applyBorder="1" applyAlignment="1">
      <alignment horizontal="center" vertical="center"/>
    </xf>
    <xf numFmtId="0" fontId="3" fillId="6" borderId="7" xfId="49" applyFont="1" applyFill="1" applyBorder="1" applyAlignment="1">
      <alignment horizontal="center" vertical="center" wrapText="1"/>
    </xf>
    <xf numFmtId="0" fontId="6" fillId="0" borderId="38" xfId="49" applyFont="1" applyBorder="1" applyAlignment="1">
      <alignment horizontal="center" vertical="center"/>
    </xf>
    <xf numFmtId="0" fontId="5" fillId="0" borderId="38" xfId="49" applyFont="1" applyBorder="1" applyAlignment="1">
      <alignment horizontal="center" vertical="center" wrapText="1"/>
    </xf>
    <xf numFmtId="0" fontId="6" fillId="0" borderId="38" xfId="49" applyFont="1" applyBorder="1" applyAlignment="1">
      <alignment horizontal="center" vertical="center" wrapText="1"/>
    </xf>
  </cellXfs>
  <cellStyles count="51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  <cellStyle name="Финансовый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sarapulrayon.udmur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58"/>
  <sheetViews>
    <sheetView showGridLines="0" view="pageBreakPreview" zoomScale="80" zoomScaleNormal="100" topLeftCell="C4" workbookViewId="0">
      <selection activeCell="C5" sqref="A5:U58"/>
    </sheetView>
  </sheetViews>
  <sheetFormatPr defaultColWidth="9" defaultRowHeight="15"/>
  <cols>
    <col min="1" max="1" width="4.43809523809524" style="411" customWidth="1"/>
    <col min="2" max="2" width="5" style="411" customWidth="1"/>
    <col min="3" max="3" width="4" style="411" customWidth="1"/>
    <col min="4" max="4" width="34.552380952381" style="411" customWidth="1"/>
    <col min="5" max="5" width="10.552380952381" style="411" customWidth="1"/>
    <col min="6" max="6" width="12.1047619047619" style="411" customWidth="1"/>
    <col min="7" max="9" width="10.6666666666667" style="411" customWidth="1"/>
    <col min="10" max="10" width="10.3333333333333" style="411" customWidth="1"/>
    <col min="11" max="13" width="10.6666666666667" style="411" customWidth="1"/>
    <col min="14" max="14" width="10.6666666666667" style="412" customWidth="1"/>
    <col min="15" max="15" width="9.1047619047619" style="412"/>
    <col min="16" max="261" width="9.1047619047619" style="411"/>
    <col min="262" max="262" width="4.43809523809524" style="411" customWidth="1"/>
    <col min="263" max="263" width="5" style="411" customWidth="1"/>
    <col min="264" max="264" width="4" style="411" customWidth="1"/>
    <col min="265" max="265" width="34.552380952381" style="411" customWidth="1"/>
    <col min="266" max="266" width="10.552380952381" style="411" customWidth="1"/>
    <col min="267" max="267" width="12.1047619047619" style="411" customWidth="1"/>
    <col min="268" max="270" width="10.6666666666667" style="411" customWidth="1"/>
    <col min="271" max="271" width="10.3333333333333" style="411" customWidth="1"/>
    <col min="272" max="274" width="10.6666666666667" style="411" customWidth="1"/>
    <col min="275" max="517" width="9.1047619047619" style="411"/>
    <col min="518" max="518" width="4.43809523809524" style="411" customWidth="1"/>
    <col min="519" max="519" width="5" style="411" customWidth="1"/>
    <col min="520" max="520" width="4" style="411" customWidth="1"/>
    <col min="521" max="521" width="34.552380952381" style="411" customWidth="1"/>
    <col min="522" max="522" width="10.552380952381" style="411" customWidth="1"/>
    <col min="523" max="523" width="12.1047619047619" style="411" customWidth="1"/>
    <col min="524" max="526" width="10.6666666666667" style="411" customWidth="1"/>
    <col min="527" max="527" width="10.3333333333333" style="411" customWidth="1"/>
    <col min="528" max="530" width="10.6666666666667" style="411" customWidth="1"/>
    <col min="531" max="773" width="9.1047619047619" style="411"/>
    <col min="774" max="774" width="4.43809523809524" style="411" customWidth="1"/>
    <col min="775" max="775" width="5" style="411" customWidth="1"/>
    <col min="776" max="776" width="4" style="411" customWidth="1"/>
    <col min="777" max="777" width="34.552380952381" style="411" customWidth="1"/>
    <col min="778" max="778" width="10.552380952381" style="411" customWidth="1"/>
    <col min="779" max="779" width="12.1047619047619" style="411" customWidth="1"/>
    <col min="780" max="782" width="10.6666666666667" style="411" customWidth="1"/>
    <col min="783" max="783" width="10.3333333333333" style="411" customWidth="1"/>
    <col min="784" max="786" width="10.6666666666667" style="411" customWidth="1"/>
    <col min="787" max="1029" width="9.1047619047619" style="411"/>
    <col min="1030" max="1030" width="4.43809523809524" style="411" customWidth="1"/>
    <col min="1031" max="1031" width="5" style="411" customWidth="1"/>
    <col min="1032" max="1032" width="4" style="411" customWidth="1"/>
    <col min="1033" max="1033" width="34.552380952381" style="411" customWidth="1"/>
    <col min="1034" max="1034" width="10.552380952381" style="411" customWidth="1"/>
    <col min="1035" max="1035" width="12.1047619047619" style="411" customWidth="1"/>
    <col min="1036" max="1038" width="10.6666666666667" style="411" customWidth="1"/>
    <col min="1039" max="1039" width="10.3333333333333" style="411" customWidth="1"/>
    <col min="1040" max="1042" width="10.6666666666667" style="411" customWidth="1"/>
    <col min="1043" max="1285" width="9.1047619047619" style="411"/>
    <col min="1286" max="1286" width="4.43809523809524" style="411" customWidth="1"/>
    <col min="1287" max="1287" width="5" style="411" customWidth="1"/>
    <col min="1288" max="1288" width="4" style="411" customWidth="1"/>
    <col min="1289" max="1289" width="34.552380952381" style="411" customWidth="1"/>
    <col min="1290" max="1290" width="10.552380952381" style="411" customWidth="1"/>
    <col min="1291" max="1291" width="12.1047619047619" style="411" customWidth="1"/>
    <col min="1292" max="1294" width="10.6666666666667" style="411" customWidth="1"/>
    <col min="1295" max="1295" width="10.3333333333333" style="411" customWidth="1"/>
    <col min="1296" max="1298" width="10.6666666666667" style="411" customWidth="1"/>
    <col min="1299" max="1541" width="9.1047619047619" style="411"/>
    <col min="1542" max="1542" width="4.43809523809524" style="411" customWidth="1"/>
    <col min="1543" max="1543" width="5" style="411" customWidth="1"/>
    <col min="1544" max="1544" width="4" style="411" customWidth="1"/>
    <col min="1545" max="1545" width="34.552380952381" style="411" customWidth="1"/>
    <col min="1546" max="1546" width="10.552380952381" style="411" customWidth="1"/>
    <col min="1547" max="1547" width="12.1047619047619" style="411" customWidth="1"/>
    <col min="1548" max="1550" width="10.6666666666667" style="411" customWidth="1"/>
    <col min="1551" max="1551" width="10.3333333333333" style="411" customWidth="1"/>
    <col min="1552" max="1554" width="10.6666666666667" style="411" customWidth="1"/>
    <col min="1555" max="1797" width="9.1047619047619" style="411"/>
    <col min="1798" max="1798" width="4.43809523809524" style="411" customWidth="1"/>
    <col min="1799" max="1799" width="5" style="411" customWidth="1"/>
    <col min="1800" max="1800" width="4" style="411" customWidth="1"/>
    <col min="1801" max="1801" width="34.552380952381" style="411" customWidth="1"/>
    <col min="1802" max="1802" width="10.552380952381" style="411" customWidth="1"/>
    <col min="1803" max="1803" width="12.1047619047619" style="411" customWidth="1"/>
    <col min="1804" max="1806" width="10.6666666666667" style="411" customWidth="1"/>
    <col min="1807" max="1807" width="10.3333333333333" style="411" customWidth="1"/>
    <col min="1808" max="1810" width="10.6666666666667" style="411" customWidth="1"/>
    <col min="1811" max="2053" width="9.1047619047619" style="411"/>
    <col min="2054" max="2054" width="4.43809523809524" style="411" customWidth="1"/>
    <col min="2055" max="2055" width="5" style="411" customWidth="1"/>
    <col min="2056" max="2056" width="4" style="411" customWidth="1"/>
    <col min="2057" max="2057" width="34.552380952381" style="411" customWidth="1"/>
    <col min="2058" max="2058" width="10.552380952381" style="411" customWidth="1"/>
    <col min="2059" max="2059" width="12.1047619047619" style="411" customWidth="1"/>
    <col min="2060" max="2062" width="10.6666666666667" style="411" customWidth="1"/>
    <col min="2063" max="2063" width="10.3333333333333" style="411" customWidth="1"/>
    <col min="2064" max="2066" width="10.6666666666667" style="411" customWidth="1"/>
    <col min="2067" max="2309" width="9.1047619047619" style="411"/>
    <col min="2310" max="2310" width="4.43809523809524" style="411" customWidth="1"/>
    <col min="2311" max="2311" width="5" style="411" customWidth="1"/>
    <col min="2312" max="2312" width="4" style="411" customWidth="1"/>
    <col min="2313" max="2313" width="34.552380952381" style="411" customWidth="1"/>
    <col min="2314" max="2314" width="10.552380952381" style="411" customWidth="1"/>
    <col min="2315" max="2315" width="12.1047619047619" style="411" customWidth="1"/>
    <col min="2316" max="2318" width="10.6666666666667" style="411" customWidth="1"/>
    <col min="2319" max="2319" width="10.3333333333333" style="411" customWidth="1"/>
    <col min="2320" max="2322" width="10.6666666666667" style="411" customWidth="1"/>
    <col min="2323" max="2565" width="9.1047619047619" style="411"/>
    <col min="2566" max="2566" width="4.43809523809524" style="411" customWidth="1"/>
    <col min="2567" max="2567" width="5" style="411" customWidth="1"/>
    <col min="2568" max="2568" width="4" style="411" customWidth="1"/>
    <col min="2569" max="2569" width="34.552380952381" style="411" customWidth="1"/>
    <col min="2570" max="2570" width="10.552380952381" style="411" customWidth="1"/>
    <col min="2571" max="2571" width="12.1047619047619" style="411" customWidth="1"/>
    <col min="2572" max="2574" width="10.6666666666667" style="411" customWidth="1"/>
    <col min="2575" max="2575" width="10.3333333333333" style="411" customWidth="1"/>
    <col min="2576" max="2578" width="10.6666666666667" style="411" customWidth="1"/>
    <col min="2579" max="2821" width="9.1047619047619" style="411"/>
    <col min="2822" max="2822" width="4.43809523809524" style="411" customWidth="1"/>
    <col min="2823" max="2823" width="5" style="411" customWidth="1"/>
    <col min="2824" max="2824" width="4" style="411" customWidth="1"/>
    <col min="2825" max="2825" width="34.552380952381" style="411" customWidth="1"/>
    <col min="2826" max="2826" width="10.552380952381" style="411" customWidth="1"/>
    <col min="2827" max="2827" width="12.1047619047619" style="411" customWidth="1"/>
    <col min="2828" max="2830" width="10.6666666666667" style="411" customWidth="1"/>
    <col min="2831" max="2831" width="10.3333333333333" style="411" customWidth="1"/>
    <col min="2832" max="2834" width="10.6666666666667" style="411" customWidth="1"/>
    <col min="2835" max="3077" width="9.1047619047619" style="411"/>
    <col min="3078" max="3078" width="4.43809523809524" style="411" customWidth="1"/>
    <col min="3079" max="3079" width="5" style="411" customWidth="1"/>
    <col min="3080" max="3080" width="4" style="411" customWidth="1"/>
    <col min="3081" max="3081" width="34.552380952381" style="411" customWidth="1"/>
    <col min="3082" max="3082" width="10.552380952381" style="411" customWidth="1"/>
    <col min="3083" max="3083" width="12.1047619047619" style="411" customWidth="1"/>
    <col min="3084" max="3086" width="10.6666666666667" style="411" customWidth="1"/>
    <col min="3087" max="3087" width="10.3333333333333" style="411" customWidth="1"/>
    <col min="3088" max="3090" width="10.6666666666667" style="411" customWidth="1"/>
    <col min="3091" max="3333" width="9.1047619047619" style="411"/>
    <col min="3334" max="3334" width="4.43809523809524" style="411" customWidth="1"/>
    <col min="3335" max="3335" width="5" style="411" customWidth="1"/>
    <col min="3336" max="3336" width="4" style="411" customWidth="1"/>
    <col min="3337" max="3337" width="34.552380952381" style="411" customWidth="1"/>
    <col min="3338" max="3338" width="10.552380952381" style="411" customWidth="1"/>
    <col min="3339" max="3339" width="12.1047619047619" style="411" customWidth="1"/>
    <col min="3340" max="3342" width="10.6666666666667" style="411" customWidth="1"/>
    <col min="3343" max="3343" width="10.3333333333333" style="411" customWidth="1"/>
    <col min="3344" max="3346" width="10.6666666666667" style="411" customWidth="1"/>
    <col min="3347" max="3589" width="9.1047619047619" style="411"/>
    <col min="3590" max="3590" width="4.43809523809524" style="411" customWidth="1"/>
    <col min="3591" max="3591" width="5" style="411" customWidth="1"/>
    <col min="3592" max="3592" width="4" style="411" customWidth="1"/>
    <col min="3593" max="3593" width="34.552380952381" style="411" customWidth="1"/>
    <col min="3594" max="3594" width="10.552380952381" style="411" customWidth="1"/>
    <col min="3595" max="3595" width="12.1047619047619" style="411" customWidth="1"/>
    <col min="3596" max="3598" width="10.6666666666667" style="411" customWidth="1"/>
    <col min="3599" max="3599" width="10.3333333333333" style="411" customWidth="1"/>
    <col min="3600" max="3602" width="10.6666666666667" style="411" customWidth="1"/>
    <col min="3603" max="3845" width="9.1047619047619" style="411"/>
    <col min="3846" max="3846" width="4.43809523809524" style="411" customWidth="1"/>
    <col min="3847" max="3847" width="5" style="411" customWidth="1"/>
    <col min="3848" max="3848" width="4" style="411" customWidth="1"/>
    <col min="3849" max="3849" width="34.552380952381" style="411" customWidth="1"/>
    <col min="3850" max="3850" width="10.552380952381" style="411" customWidth="1"/>
    <col min="3851" max="3851" width="12.1047619047619" style="411" customWidth="1"/>
    <col min="3852" max="3854" width="10.6666666666667" style="411" customWidth="1"/>
    <col min="3855" max="3855" width="10.3333333333333" style="411" customWidth="1"/>
    <col min="3856" max="3858" width="10.6666666666667" style="411" customWidth="1"/>
    <col min="3859" max="4101" width="9.1047619047619" style="411"/>
    <col min="4102" max="4102" width="4.43809523809524" style="411" customWidth="1"/>
    <col min="4103" max="4103" width="5" style="411" customWidth="1"/>
    <col min="4104" max="4104" width="4" style="411" customWidth="1"/>
    <col min="4105" max="4105" width="34.552380952381" style="411" customWidth="1"/>
    <col min="4106" max="4106" width="10.552380952381" style="411" customWidth="1"/>
    <col min="4107" max="4107" width="12.1047619047619" style="411" customWidth="1"/>
    <col min="4108" max="4110" width="10.6666666666667" style="411" customWidth="1"/>
    <col min="4111" max="4111" width="10.3333333333333" style="411" customWidth="1"/>
    <col min="4112" max="4114" width="10.6666666666667" style="411" customWidth="1"/>
    <col min="4115" max="4357" width="9.1047619047619" style="411"/>
    <col min="4358" max="4358" width="4.43809523809524" style="411" customWidth="1"/>
    <col min="4359" max="4359" width="5" style="411" customWidth="1"/>
    <col min="4360" max="4360" width="4" style="411" customWidth="1"/>
    <col min="4361" max="4361" width="34.552380952381" style="411" customWidth="1"/>
    <col min="4362" max="4362" width="10.552380952381" style="411" customWidth="1"/>
    <col min="4363" max="4363" width="12.1047619047619" style="411" customWidth="1"/>
    <col min="4364" max="4366" width="10.6666666666667" style="411" customWidth="1"/>
    <col min="4367" max="4367" width="10.3333333333333" style="411" customWidth="1"/>
    <col min="4368" max="4370" width="10.6666666666667" style="411" customWidth="1"/>
    <col min="4371" max="4613" width="9.1047619047619" style="411"/>
    <col min="4614" max="4614" width="4.43809523809524" style="411" customWidth="1"/>
    <col min="4615" max="4615" width="5" style="411" customWidth="1"/>
    <col min="4616" max="4616" width="4" style="411" customWidth="1"/>
    <col min="4617" max="4617" width="34.552380952381" style="411" customWidth="1"/>
    <col min="4618" max="4618" width="10.552380952381" style="411" customWidth="1"/>
    <col min="4619" max="4619" width="12.1047619047619" style="411" customWidth="1"/>
    <col min="4620" max="4622" width="10.6666666666667" style="411" customWidth="1"/>
    <col min="4623" max="4623" width="10.3333333333333" style="411" customWidth="1"/>
    <col min="4624" max="4626" width="10.6666666666667" style="411" customWidth="1"/>
    <col min="4627" max="4869" width="9.1047619047619" style="411"/>
    <col min="4870" max="4870" width="4.43809523809524" style="411" customWidth="1"/>
    <col min="4871" max="4871" width="5" style="411" customWidth="1"/>
    <col min="4872" max="4872" width="4" style="411" customWidth="1"/>
    <col min="4873" max="4873" width="34.552380952381" style="411" customWidth="1"/>
    <col min="4874" max="4874" width="10.552380952381" style="411" customWidth="1"/>
    <col min="4875" max="4875" width="12.1047619047619" style="411" customWidth="1"/>
    <col min="4876" max="4878" width="10.6666666666667" style="411" customWidth="1"/>
    <col min="4879" max="4879" width="10.3333333333333" style="411" customWidth="1"/>
    <col min="4880" max="4882" width="10.6666666666667" style="411" customWidth="1"/>
    <col min="4883" max="5125" width="9.1047619047619" style="411"/>
    <col min="5126" max="5126" width="4.43809523809524" style="411" customWidth="1"/>
    <col min="5127" max="5127" width="5" style="411" customWidth="1"/>
    <col min="5128" max="5128" width="4" style="411" customWidth="1"/>
    <col min="5129" max="5129" width="34.552380952381" style="411" customWidth="1"/>
    <col min="5130" max="5130" width="10.552380952381" style="411" customWidth="1"/>
    <col min="5131" max="5131" width="12.1047619047619" style="411" customWidth="1"/>
    <col min="5132" max="5134" width="10.6666666666667" style="411" customWidth="1"/>
    <col min="5135" max="5135" width="10.3333333333333" style="411" customWidth="1"/>
    <col min="5136" max="5138" width="10.6666666666667" style="411" customWidth="1"/>
    <col min="5139" max="5381" width="9.1047619047619" style="411"/>
    <col min="5382" max="5382" width="4.43809523809524" style="411" customWidth="1"/>
    <col min="5383" max="5383" width="5" style="411" customWidth="1"/>
    <col min="5384" max="5384" width="4" style="411" customWidth="1"/>
    <col min="5385" max="5385" width="34.552380952381" style="411" customWidth="1"/>
    <col min="5386" max="5386" width="10.552380952381" style="411" customWidth="1"/>
    <col min="5387" max="5387" width="12.1047619047619" style="411" customWidth="1"/>
    <col min="5388" max="5390" width="10.6666666666667" style="411" customWidth="1"/>
    <col min="5391" max="5391" width="10.3333333333333" style="411" customWidth="1"/>
    <col min="5392" max="5394" width="10.6666666666667" style="411" customWidth="1"/>
    <col min="5395" max="5637" width="9.1047619047619" style="411"/>
    <col min="5638" max="5638" width="4.43809523809524" style="411" customWidth="1"/>
    <col min="5639" max="5639" width="5" style="411" customWidth="1"/>
    <col min="5640" max="5640" width="4" style="411" customWidth="1"/>
    <col min="5641" max="5641" width="34.552380952381" style="411" customWidth="1"/>
    <col min="5642" max="5642" width="10.552380952381" style="411" customWidth="1"/>
    <col min="5643" max="5643" width="12.1047619047619" style="411" customWidth="1"/>
    <col min="5644" max="5646" width="10.6666666666667" style="411" customWidth="1"/>
    <col min="5647" max="5647" width="10.3333333333333" style="411" customWidth="1"/>
    <col min="5648" max="5650" width="10.6666666666667" style="411" customWidth="1"/>
    <col min="5651" max="5893" width="9.1047619047619" style="411"/>
    <col min="5894" max="5894" width="4.43809523809524" style="411" customWidth="1"/>
    <col min="5895" max="5895" width="5" style="411" customWidth="1"/>
    <col min="5896" max="5896" width="4" style="411" customWidth="1"/>
    <col min="5897" max="5897" width="34.552380952381" style="411" customWidth="1"/>
    <col min="5898" max="5898" width="10.552380952381" style="411" customWidth="1"/>
    <col min="5899" max="5899" width="12.1047619047619" style="411" customWidth="1"/>
    <col min="5900" max="5902" width="10.6666666666667" style="411" customWidth="1"/>
    <col min="5903" max="5903" width="10.3333333333333" style="411" customWidth="1"/>
    <col min="5904" max="5906" width="10.6666666666667" style="411" customWidth="1"/>
    <col min="5907" max="6149" width="9.1047619047619" style="411"/>
    <col min="6150" max="6150" width="4.43809523809524" style="411" customWidth="1"/>
    <col min="6151" max="6151" width="5" style="411" customWidth="1"/>
    <col min="6152" max="6152" width="4" style="411" customWidth="1"/>
    <col min="6153" max="6153" width="34.552380952381" style="411" customWidth="1"/>
    <col min="6154" max="6154" width="10.552380952381" style="411" customWidth="1"/>
    <col min="6155" max="6155" width="12.1047619047619" style="411" customWidth="1"/>
    <col min="6156" max="6158" width="10.6666666666667" style="411" customWidth="1"/>
    <col min="6159" max="6159" width="10.3333333333333" style="411" customWidth="1"/>
    <col min="6160" max="6162" width="10.6666666666667" style="411" customWidth="1"/>
    <col min="6163" max="6405" width="9.1047619047619" style="411"/>
    <col min="6406" max="6406" width="4.43809523809524" style="411" customWidth="1"/>
    <col min="6407" max="6407" width="5" style="411" customWidth="1"/>
    <col min="6408" max="6408" width="4" style="411" customWidth="1"/>
    <col min="6409" max="6409" width="34.552380952381" style="411" customWidth="1"/>
    <col min="6410" max="6410" width="10.552380952381" style="411" customWidth="1"/>
    <col min="6411" max="6411" width="12.1047619047619" style="411" customWidth="1"/>
    <col min="6412" max="6414" width="10.6666666666667" style="411" customWidth="1"/>
    <col min="6415" max="6415" width="10.3333333333333" style="411" customWidth="1"/>
    <col min="6416" max="6418" width="10.6666666666667" style="411" customWidth="1"/>
    <col min="6419" max="6661" width="9.1047619047619" style="411"/>
    <col min="6662" max="6662" width="4.43809523809524" style="411" customWidth="1"/>
    <col min="6663" max="6663" width="5" style="411" customWidth="1"/>
    <col min="6664" max="6664" width="4" style="411" customWidth="1"/>
    <col min="6665" max="6665" width="34.552380952381" style="411" customWidth="1"/>
    <col min="6666" max="6666" width="10.552380952381" style="411" customWidth="1"/>
    <col min="6667" max="6667" width="12.1047619047619" style="411" customWidth="1"/>
    <col min="6668" max="6670" width="10.6666666666667" style="411" customWidth="1"/>
    <col min="6671" max="6671" width="10.3333333333333" style="411" customWidth="1"/>
    <col min="6672" max="6674" width="10.6666666666667" style="411" customWidth="1"/>
    <col min="6675" max="6917" width="9.1047619047619" style="411"/>
    <col min="6918" max="6918" width="4.43809523809524" style="411" customWidth="1"/>
    <col min="6919" max="6919" width="5" style="411" customWidth="1"/>
    <col min="6920" max="6920" width="4" style="411" customWidth="1"/>
    <col min="6921" max="6921" width="34.552380952381" style="411" customWidth="1"/>
    <col min="6922" max="6922" width="10.552380952381" style="411" customWidth="1"/>
    <col min="6923" max="6923" width="12.1047619047619" style="411" customWidth="1"/>
    <col min="6924" max="6926" width="10.6666666666667" style="411" customWidth="1"/>
    <col min="6927" max="6927" width="10.3333333333333" style="411" customWidth="1"/>
    <col min="6928" max="6930" width="10.6666666666667" style="411" customWidth="1"/>
    <col min="6931" max="7173" width="9.1047619047619" style="411"/>
    <col min="7174" max="7174" width="4.43809523809524" style="411" customWidth="1"/>
    <col min="7175" max="7175" width="5" style="411" customWidth="1"/>
    <col min="7176" max="7176" width="4" style="411" customWidth="1"/>
    <col min="7177" max="7177" width="34.552380952381" style="411" customWidth="1"/>
    <col min="7178" max="7178" width="10.552380952381" style="411" customWidth="1"/>
    <col min="7179" max="7179" width="12.1047619047619" style="411" customWidth="1"/>
    <col min="7180" max="7182" width="10.6666666666667" style="411" customWidth="1"/>
    <col min="7183" max="7183" width="10.3333333333333" style="411" customWidth="1"/>
    <col min="7184" max="7186" width="10.6666666666667" style="411" customWidth="1"/>
    <col min="7187" max="7429" width="9.1047619047619" style="411"/>
    <col min="7430" max="7430" width="4.43809523809524" style="411" customWidth="1"/>
    <col min="7431" max="7431" width="5" style="411" customWidth="1"/>
    <col min="7432" max="7432" width="4" style="411" customWidth="1"/>
    <col min="7433" max="7433" width="34.552380952381" style="411" customWidth="1"/>
    <col min="7434" max="7434" width="10.552380952381" style="411" customWidth="1"/>
    <col min="7435" max="7435" width="12.1047619047619" style="411" customWidth="1"/>
    <col min="7436" max="7438" width="10.6666666666667" style="411" customWidth="1"/>
    <col min="7439" max="7439" width="10.3333333333333" style="411" customWidth="1"/>
    <col min="7440" max="7442" width="10.6666666666667" style="411" customWidth="1"/>
    <col min="7443" max="7685" width="9.1047619047619" style="411"/>
    <col min="7686" max="7686" width="4.43809523809524" style="411" customWidth="1"/>
    <col min="7687" max="7687" width="5" style="411" customWidth="1"/>
    <col min="7688" max="7688" width="4" style="411" customWidth="1"/>
    <col min="7689" max="7689" width="34.552380952381" style="411" customWidth="1"/>
    <col min="7690" max="7690" width="10.552380952381" style="411" customWidth="1"/>
    <col min="7691" max="7691" width="12.1047619047619" style="411" customWidth="1"/>
    <col min="7692" max="7694" width="10.6666666666667" style="411" customWidth="1"/>
    <col min="7695" max="7695" width="10.3333333333333" style="411" customWidth="1"/>
    <col min="7696" max="7698" width="10.6666666666667" style="411" customWidth="1"/>
    <col min="7699" max="7941" width="9.1047619047619" style="411"/>
    <col min="7942" max="7942" width="4.43809523809524" style="411" customWidth="1"/>
    <col min="7943" max="7943" width="5" style="411" customWidth="1"/>
    <col min="7944" max="7944" width="4" style="411" customWidth="1"/>
    <col min="7945" max="7945" width="34.552380952381" style="411" customWidth="1"/>
    <col min="7946" max="7946" width="10.552380952381" style="411" customWidth="1"/>
    <col min="7947" max="7947" width="12.1047619047619" style="411" customWidth="1"/>
    <col min="7948" max="7950" width="10.6666666666667" style="411" customWidth="1"/>
    <col min="7951" max="7951" width="10.3333333333333" style="411" customWidth="1"/>
    <col min="7952" max="7954" width="10.6666666666667" style="411" customWidth="1"/>
    <col min="7955" max="8197" width="9.1047619047619" style="411"/>
    <col min="8198" max="8198" width="4.43809523809524" style="411" customWidth="1"/>
    <col min="8199" max="8199" width="5" style="411" customWidth="1"/>
    <col min="8200" max="8200" width="4" style="411" customWidth="1"/>
    <col min="8201" max="8201" width="34.552380952381" style="411" customWidth="1"/>
    <col min="8202" max="8202" width="10.552380952381" style="411" customWidth="1"/>
    <col min="8203" max="8203" width="12.1047619047619" style="411" customWidth="1"/>
    <col min="8204" max="8206" width="10.6666666666667" style="411" customWidth="1"/>
    <col min="8207" max="8207" width="10.3333333333333" style="411" customWidth="1"/>
    <col min="8208" max="8210" width="10.6666666666667" style="411" customWidth="1"/>
    <col min="8211" max="8453" width="9.1047619047619" style="411"/>
    <col min="8454" max="8454" width="4.43809523809524" style="411" customWidth="1"/>
    <col min="8455" max="8455" width="5" style="411" customWidth="1"/>
    <col min="8456" max="8456" width="4" style="411" customWidth="1"/>
    <col min="8457" max="8457" width="34.552380952381" style="411" customWidth="1"/>
    <col min="8458" max="8458" width="10.552380952381" style="411" customWidth="1"/>
    <col min="8459" max="8459" width="12.1047619047619" style="411" customWidth="1"/>
    <col min="8460" max="8462" width="10.6666666666667" style="411" customWidth="1"/>
    <col min="8463" max="8463" width="10.3333333333333" style="411" customWidth="1"/>
    <col min="8464" max="8466" width="10.6666666666667" style="411" customWidth="1"/>
    <col min="8467" max="8709" width="9.1047619047619" style="411"/>
    <col min="8710" max="8710" width="4.43809523809524" style="411" customWidth="1"/>
    <col min="8711" max="8711" width="5" style="411" customWidth="1"/>
    <col min="8712" max="8712" width="4" style="411" customWidth="1"/>
    <col min="8713" max="8713" width="34.552380952381" style="411" customWidth="1"/>
    <col min="8714" max="8714" width="10.552380952381" style="411" customWidth="1"/>
    <col min="8715" max="8715" width="12.1047619047619" style="411" customWidth="1"/>
    <col min="8716" max="8718" width="10.6666666666667" style="411" customWidth="1"/>
    <col min="8719" max="8719" width="10.3333333333333" style="411" customWidth="1"/>
    <col min="8720" max="8722" width="10.6666666666667" style="411" customWidth="1"/>
    <col min="8723" max="8965" width="9.1047619047619" style="411"/>
    <col min="8966" max="8966" width="4.43809523809524" style="411" customWidth="1"/>
    <col min="8967" max="8967" width="5" style="411" customWidth="1"/>
    <col min="8968" max="8968" width="4" style="411" customWidth="1"/>
    <col min="8969" max="8969" width="34.552380952381" style="411" customWidth="1"/>
    <col min="8970" max="8970" width="10.552380952381" style="411" customWidth="1"/>
    <col min="8971" max="8971" width="12.1047619047619" style="411" customWidth="1"/>
    <col min="8972" max="8974" width="10.6666666666667" style="411" customWidth="1"/>
    <col min="8975" max="8975" width="10.3333333333333" style="411" customWidth="1"/>
    <col min="8976" max="8978" width="10.6666666666667" style="411" customWidth="1"/>
    <col min="8979" max="9221" width="9.1047619047619" style="411"/>
    <col min="9222" max="9222" width="4.43809523809524" style="411" customWidth="1"/>
    <col min="9223" max="9223" width="5" style="411" customWidth="1"/>
    <col min="9224" max="9224" width="4" style="411" customWidth="1"/>
    <col min="9225" max="9225" width="34.552380952381" style="411" customWidth="1"/>
    <col min="9226" max="9226" width="10.552380952381" style="411" customWidth="1"/>
    <col min="9227" max="9227" width="12.1047619047619" style="411" customWidth="1"/>
    <col min="9228" max="9230" width="10.6666666666667" style="411" customWidth="1"/>
    <col min="9231" max="9231" width="10.3333333333333" style="411" customWidth="1"/>
    <col min="9232" max="9234" width="10.6666666666667" style="411" customWidth="1"/>
    <col min="9235" max="9477" width="9.1047619047619" style="411"/>
    <col min="9478" max="9478" width="4.43809523809524" style="411" customWidth="1"/>
    <col min="9479" max="9479" width="5" style="411" customWidth="1"/>
    <col min="9480" max="9480" width="4" style="411" customWidth="1"/>
    <col min="9481" max="9481" width="34.552380952381" style="411" customWidth="1"/>
    <col min="9482" max="9482" width="10.552380952381" style="411" customWidth="1"/>
    <col min="9483" max="9483" width="12.1047619047619" style="411" customWidth="1"/>
    <col min="9484" max="9486" width="10.6666666666667" style="411" customWidth="1"/>
    <col min="9487" max="9487" width="10.3333333333333" style="411" customWidth="1"/>
    <col min="9488" max="9490" width="10.6666666666667" style="411" customWidth="1"/>
    <col min="9491" max="9733" width="9.1047619047619" style="411"/>
    <col min="9734" max="9734" width="4.43809523809524" style="411" customWidth="1"/>
    <col min="9735" max="9735" width="5" style="411" customWidth="1"/>
    <col min="9736" max="9736" width="4" style="411" customWidth="1"/>
    <col min="9737" max="9737" width="34.552380952381" style="411" customWidth="1"/>
    <col min="9738" max="9738" width="10.552380952381" style="411" customWidth="1"/>
    <col min="9739" max="9739" width="12.1047619047619" style="411" customWidth="1"/>
    <col min="9740" max="9742" width="10.6666666666667" style="411" customWidth="1"/>
    <col min="9743" max="9743" width="10.3333333333333" style="411" customWidth="1"/>
    <col min="9744" max="9746" width="10.6666666666667" style="411" customWidth="1"/>
    <col min="9747" max="9989" width="9.1047619047619" style="411"/>
    <col min="9990" max="9990" width="4.43809523809524" style="411" customWidth="1"/>
    <col min="9991" max="9991" width="5" style="411" customWidth="1"/>
    <col min="9992" max="9992" width="4" style="411" customWidth="1"/>
    <col min="9993" max="9993" width="34.552380952381" style="411" customWidth="1"/>
    <col min="9994" max="9994" width="10.552380952381" style="411" customWidth="1"/>
    <col min="9995" max="9995" width="12.1047619047619" style="411" customWidth="1"/>
    <col min="9996" max="9998" width="10.6666666666667" style="411" customWidth="1"/>
    <col min="9999" max="9999" width="10.3333333333333" style="411" customWidth="1"/>
    <col min="10000" max="10002" width="10.6666666666667" style="411" customWidth="1"/>
    <col min="10003" max="10245" width="9.1047619047619" style="411"/>
    <col min="10246" max="10246" width="4.43809523809524" style="411" customWidth="1"/>
    <col min="10247" max="10247" width="5" style="411" customWidth="1"/>
    <col min="10248" max="10248" width="4" style="411" customWidth="1"/>
    <col min="10249" max="10249" width="34.552380952381" style="411" customWidth="1"/>
    <col min="10250" max="10250" width="10.552380952381" style="411" customWidth="1"/>
    <col min="10251" max="10251" width="12.1047619047619" style="411" customWidth="1"/>
    <col min="10252" max="10254" width="10.6666666666667" style="411" customWidth="1"/>
    <col min="10255" max="10255" width="10.3333333333333" style="411" customWidth="1"/>
    <col min="10256" max="10258" width="10.6666666666667" style="411" customWidth="1"/>
    <col min="10259" max="10501" width="9.1047619047619" style="411"/>
    <col min="10502" max="10502" width="4.43809523809524" style="411" customWidth="1"/>
    <col min="10503" max="10503" width="5" style="411" customWidth="1"/>
    <col min="10504" max="10504" width="4" style="411" customWidth="1"/>
    <col min="10505" max="10505" width="34.552380952381" style="411" customWidth="1"/>
    <col min="10506" max="10506" width="10.552380952381" style="411" customWidth="1"/>
    <col min="10507" max="10507" width="12.1047619047619" style="411" customWidth="1"/>
    <col min="10508" max="10510" width="10.6666666666667" style="411" customWidth="1"/>
    <col min="10511" max="10511" width="10.3333333333333" style="411" customWidth="1"/>
    <col min="10512" max="10514" width="10.6666666666667" style="411" customWidth="1"/>
    <col min="10515" max="10757" width="9.1047619047619" style="411"/>
    <col min="10758" max="10758" width="4.43809523809524" style="411" customWidth="1"/>
    <col min="10759" max="10759" width="5" style="411" customWidth="1"/>
    <col min="10760" max="10760" width="4" style="411" customWidth="1"/>
    <col min="10761" max="10761" width="34.552380952381" style="411" customWidth="1"/>
    <col min="10762" max="10762" width="10.552380952381" style="411" customWidth="1"/>
    <col min="10763" max="10763" width="12.1047619047619" style="411" customWidth="1"/>
    <col min="10764" max="10766" width="10.6666666666667" style="411" customWidth="1"/>
    <col min="10767" max="10767" width="10.3333333333333" style="411" customWidth="1"/>
    <col min="10768" max="10770" width="10.6666666666667" style="411" customWidth="1"/>
    <col min="10771" max="11013" width="9.1047619047619" style="411"/>
    <col min="11014" max="11014" width="4.43809523809524" style="411" customWidth="1"/>
    <col min="11015" max="11015" width="5" style="411" customWidth="1"/>
    <col min="11016" max="11016" width="4" style="411" customWidth="1"/>
    <col min="11017" max="11017" width="34.552380952381" style="411" customWidth="1"/>
    <col min="11018" max="11018" width="10.552380952381" style="411" customWidth="1"/>
    <col min="11019" max="11019" width="12.1047619047619" style="411" customWidth="1"/>
    <col min="11020" max="11022" width="10.6666666666667" style="411" customWidth="1"/>
    <col min="11023" max="11023" width="10.3333333333333" style="411" customWidth="1"/>
    <col min="11024" max="11026" width="10.6666666666667" style="411" customWidth="1"/>
    <col min="11027" max="11269" width="9.1047619047619" style="411"/>
    <col min="11270" max="11270" width="4.43809523809524" style="411" customWidth="1"/>
    <col min="11271" max="11271" width="5" style="411" customWidth="1"/>
    <col min="11272" max="11272" width="4" style="411" customWidth="1"/>
    <col min="11273" max="11273" width="34.552380952381" style="411" customWidth="1"/>
    <col min="11274" max="11274" width="10.552380952381" style="411" customWidth="1"/>
    <col min="11275" max="11275" width="12.1047619047619" style="411" customWidth="1"/>
    <col min="11276" max="11278" width="10.6666666666667" style="411" customWidth="1"/>
    <col min="11279" max="11279" width="10.3333333333333" style="411" customWidth="1"/>
    <col min="11280" max="11282" width="10.6666666666667" style="411" customWidth="1"/>
    <col min="11283" max="11525" width="9.1047619047619" style="411"/>
    <col min="11526" max="11526" width="4.43809523809524" style="411" customWidth="1"/>
    <col min="11527" max="11527" width="5" style="411" customWidth="1"/>
    <col min="11528" max="11528" width="4" style="411" customWidth="1"/>
    <col min="11529" max="11529" width="34.552380952381" style="411" customWidth="1"/>
    <col min="11530" max="11530" width="10.552380952381" style="411" customWidth="1"/>
    <col min="11531" max="11531" width="12.1047619047619" style="411" customWidth="1"/>
    <col min="11532" max="11534" width="10.6666666666667" style="411" customWidth="1"/>
    <col min="11535" max="11535" width="10.3333333333333" style="411" customWidth="1"/>
    <col min="11536" max="11538" width="10.6666666666667" style="411" customWidth="1"/>
    <col min="11539" max="11781" width="9.1047619047619" style="411"/>
    <col min="11782" max="11782" width="4.43809523809524" style="411" customWidth="1"/>
    <col min="11783" max="11783" width="5" style="411" customWidth="1"/>
    <col min="11784" max="11784" width="4" style="411" customWidth="1"/>
    <col min="11785" max="11785" width="34.552380952381" style="411" customWidth="1"/>
    <col min="11786" max="11786" width="10.552380952381" style="411" customWidth="1"/>
    <col min="11787" max="11787" width="12.1047619047619" style="411" customWidth="1"/>
    <col min="11788" max="11790" width="10.6666666666667" style="411" customWidth="1"/>
    <col min="11791" max="11791" width="10.3333333333333" style="411" customWidth="1"/>
    <col min="11792" max="11794" width="10.6666666666667" style="411" customWidth="1"/>
    <col min="11795" max="12037" width="9.1047619047619" style="411"/>
    <col min="12038" max="12038" width="4.43809523809524" style="411" customWidth="1"/>
    <col min="12039" max="12039" width="5" style="411" customWidth="1"/>
    <col min="12040" max="12040" width="4" style="411" customWidth="1"/>
    <col min="12041" max="12041" width="34.552380952381" style="411" customWidth="1"/>
    <col min="12042" max="12042" width="10.552380952381" style="411" customWidth="1"/>
    <col min="12043" max="12043" width="12.1047619047619" style="411" customWidth="1"/>
    <col min="12044" max="12046" width="10.6666666666667" style="411" customWidth="1"/>
    <col min="12047" max="12047" width="10.3333333333333" style="411" customWidth="1"/>
    <col min="12048" max="12050" width="10.6666666666667" style="411" customWidth="1"/>
    <col min="12051" max="12293" width="9.1047619047619" style="411"/>
    <col min="12294" max="12294" width="4.43809523809524" style="411" customWidth="1"/>
    <col min="12295" max="12295" width="5" style="411" customWidth="1"/>
    <col min="12296" max="12296" width="4" style="411" customWidth="1"/>
    <col min="12297" max="12297" width="34.552380952381" style="411" customWidth="1"/>
    <col min="12298" max="12298" width="10.552380952381" style="411" customWidth="1"/>
    <col min="12299" max="12299" width="12.1047619047619" style="411" customWidth="1"/>
    <col min="12300" max="12302" width="10.6666666666667" style="411" customWidth="1"/>
    <col min="12303" max="12303" width="10.3333333333333" style="411" customWidth="1"/>
    <col min="12304" max="12306" width="10.6666666666667" style="411" customWidth="1"/>
    <col min="12307" max="12549" width="9.1047619047619" style="411"/>
    <col min="12550" max="12550" width="4.43809523809524" style="411" customWidth="1"/>
    <col min="12551" max="12551" width="5" style="411" customWidth="1"/>
    <col min="12552" max="12552" width="4" style="411" customWidth="1"/>
    <col min="12553" max="12553" width="34.552380952381" style="411" customWidth="1"/>
    <col min="12554" max="12554" width="10.552380952381" style="411" customWidth="1"/>
    <col min="12555" max="12555" width="12.1047619047619" style="411" customWidth="1"/>
    <col min="12556" max="12558" width="10.6666666666667" style="411" customWidth="1"/>
    <col min="12559" max="12559" width="10.3333333333333" style="411" customWidth="1"/>
    <col min="12560" max="12562" width="10.6666666666667" style="411" customWidth="1"/>
    <col min="12563" max="12805" width="9.1047619047619" style="411"/>
    <col min="12806" max="12806" width="4.43809523809524" style="411" customWidth="1"/>
    <col min="12807" max="12807" width="5" style="411" customWidth="1"/>
    <col min="12808" max="12808" width="4" style="411" customWidth="1"/>
    <col min="12809" max="12809" width="34.552380952381" style="411" customWidth="1"/>
    <col min="12810" max="12810" width="10.552380952381" style="411" customWidth="1"/>
    <col min="12811" max="12811" width="12.1047619047619" style="411" customWidth="1"/>
    <col min="12812" max="12814" width="10.6666666666667" style="411" customWidth="1"/>
    <col min="12815" max="12815" width="10.3333333333333" style="411" customWidth="1"/>
    <col min="12816" max="12818" width="10.6666666666667" style="411" customWidth="1"/>
    <col min="12819" max="13061" width="9.1047619047619" style="411"/>
    <col min="13062" max="13062" width="4.43809523809524" style="411" customWidth="1"/>
    <col min="13063" max="13063" width="5" style="411" customWidth="1"/>
    <col min="13064" max="13064" width="4" style="411" customWidth="1"/>
    <col min="13065" max="13065" width="34.552380952381" style="411" customWidth="1"/>
    <col min="13066" max="13066" width="10.552380952381" style="411" customWidth="1"/>
    <col min="13067" max="13067" width="12.1047619047619" style="411" customWidth="1"/>
    <col min="13068" max="13070" width="10.6666666666667" style="411" customWidth="1"/>
    <col min="13071" max="13071" width="10.3333333333333" style="411" customWidth="1"/>
    <col min="13072" max="13074" width="10.6666666666667" style="411" customWidth="1"/>
    <col min="13075" max="13317" width="9.1047619047619" style="411"/>
    <col min="13318" max="13318" width="4.43809523809524" style="411" customWidth="1"/>
    <col min="13319" max="13319" width="5" style="411" customWidth="1"/>
    <col min="13320" max="13320" width="4" style="411" customWidth="1"/>
    <col min="13321" max="13321" width="34.552380952381" style="411" customWidth="1"/>
    <col min="13322" max="13322" width="10.552380952381" style="411" customWidth="1"/>
    <col min="13323" max="13323" width="12.1047619047619" style="411" customWidth="1"/>
    <col min="13324" max="13326" width="10.6666666666667" style="411" customWidth="1"/>
    <col min="13327" max="13327" width="10.3333333333333" style="411" customWidth="1"/>
    <col min="13328" max="13330" width="10.6666666666667" style="411" customWidth="1"/>
    <col min="13331" max="13573" width="9.1047619047619" style="411"/>
    <col min="13574" max="13574" width="4.43809523809524" style="411" customWidth="1"/>
    <col min="13575" max="13575" width="5" style="411" customWidth="1"/>
    <col min="13576" max="13576" width="4" style="411" customWidth="1"/>
    <col min="13577" max="13577" width="34.552380952381" style="411" customWidth="1"/>
    <col min="13578" max="13578" width="10.552380952381" style="411" customWidth="1"/>
    <col min="13579" max="13579" width="12.1047619047619" style="411" customWidth="1"/>
    <col min="13580" max="13582" width="10.6666666666667" style="411" customWidth="1"/>
    <col min="13583" max="13583" width="10.3333333333333" style="411" customWidth="1"/>
    <col min="13584" max="13586" width="10.6666666666667" style="411" customWidth="1"/>
    <col min="13587" max="13829" width="9.1047619047619" style="411"/>
    <col min="13830" max="13830" width="4.43809523809524" style="411" customWidth="1"/>
    <col min="13831" max="13831" width="5" style="411" customWidth="1"/>
    <col min="13832" max="13832" width="4" style="411" customWidth="1"/>
    <col min="13833" max="13833" width="34.552380952381" style="411" customWidth="1"/>
    <col min="13834" max="13834" width="10.552380952381" style="411" customWidth="1"/>
    <col min="13835" max="13835" width="12.1047619047619" style="411" customWidth="1"/>
    <col min="13836" max="13838" width="10.6666666666667" style="411" customWidth="1"/>
    <col min="13839" max="13839" width="10.3333333333333" style="411" customWidth="1"/>
    <col min="13840" max="13842" width="10.6666666666667" style="411" customWidth="1"/>
    <col min="13843" max="14085" width="9.1047619047619" style="411"/>
    <col min="14086" max="14086" width="4.43809523809524" style="411" customWidth="1"/>
    <col min="14087" max="14087" width="5" style="411" customWidth="1"/>
    <col min="14088" max="14088" width="4" style="411" customWidth="1"/>
    <col min="14089" max="14089" width="34.552380952381" style="411" customWidth="1"/>
    <col min="14090" max="14090" width="10.552380952381" style="411" customWidth="1"/>
    <col min="14091" max="14091" width="12.1047619047619" style="411" customWidth="1"/>
    <col min="14092" max="14094" width="10.6666666666667" style="411" customWidth="1"/>
    <col min="14095" max="14095" width="10.3333333333333" style="411" customWidth="1"/>
    <col min="14096" max="14098" width="10.6666666666667" style="411" customWidth="1"/>
    <col min="14099" max="14341" width="9.1047619047619" style="411"/>
    <col min="14342" max="14342" width="4.43809523809524" style="411" customWidth="1"/>
    <col min="14343" max="14343" width="5" style="411" customWidth="1"/>
    <col min="14344" max="14344" width="4" style="411" customWidth="1"/>
    <col min="14345" max="14345" width="34.552380952381" style="411" customWidth="1"/>
    <col min="14346" max="14346" width="10.552380952381" style="411" customWidth="1"/>
    <col min="14347" max="14347" width="12.1047619047619" style="411" customWidth="1"/>
    <col min="14348" max="14350" width="10.6666666666667" style="411" customWidth="1"/>
    <col min="14351" max="14351" width="10.3333333333333" style="411" customWidth="1"/>
    <col min="14352" max="14354" width="10.6666666666667" style="411" customWidth="1"/>
    <col min="14355" max="14597" width="9.1047619047619" style="411"/>
    <col min="14598" max="14598" width="4.43809523809524" style="411" customWidth="1"/>
    <col min="14599" max="14599" width="5" style="411" customWidth="1"/>
    <col min="14600" max="14600" width="4" style="411" customWidth="1"/>
    <col min="14601" max="14601" width="34.552380952381" style="411" customWidth="1"/>
    <col min="14602" max="14602" width="10.552380952381" style="411" customWidth="1"/>
    <col min="14603" max="14603" width="12.1047619047619" style="411" customWidth="1"/>
    <col min="14604" max="14606" width="10.6666666666667" style="411" customWidth="1"/>
    <col min="14607" max="14607" width="10.3333333333333" style="411" customWidth="1"/>
    <col min="14608" max="14610" width="10.6666666666667" style="411" customWidth="1"/>
    <col min="14611" max="14853" width="9.1047619047619" style="411"/>
    <col min="14854" max="14854" width="4.43809523809524" style="411" customWidth="1"/>
    <col min="14855" max="14855" width="5" style="411" customWidth="1"/>
    <col min="14856" max="14856" width="4" style="411" customWidth="1"/>
    <col min="14857" max="14857" width="34.552380952381" style="411" customWidth="1"/>
    <col min="14858" max="14858" width="10.552380952381" style="411" customWidth="1"/>
    <col min="14859" max="14859" width="12.1047619047619" style="411" customWidth="1"/>
    <col min="14860" max="14862" width="10.6666666666667" style="411" customWidth="1"/>
    <col min="14863" max="14863" width="10.3333333333333" style="411" customWidth="1"/>
    <col min="14864" max="14866" width="10.6666666666667" style="411" customWidth="1"/>
    <col min="14867" max="15109" width="9.1047619047619" style="411"/>
    <col min="15110" max="15110" width="4.43809523809524" style="411" customWidth="1"/>
    <col min="15111" max="15111" width="5" style="411" customWidth="1"/>
    <col min="15112" max="15112" width="4" style="411" customWidth="1"/>
    <col min="15113" max="15113" width="34.552380952381" style="411" customWidth="1"/>
    <col min="15114" max="15114" width="10.552380952381" style="411" customWidth="1"/>
    <col min="15115" max="15115" width="12.1047619047619" style="411" customWidth="1"/>
    <col min="15116" max="15118" width="10.6666666666667" style="411" customWidth="1"/>
    <col min="15119" max="15119" width="10.3333333333333" style="411" customWidth="1"/>
    <col min="15120" max="15122" width="10.6666666666667" style="411" customWidth="1"/>
    <col min="15123" max="15365" width="9.1047619047619" style="411"/>
    <col min="15366" max="15366" width="4.43809523809524" style="411" customWidth="1"/>
    <col min="15367" max="15367" width="5" style="411" customWidth="1"/>
    <col min="15368" max="15368" width="4" style="411" customWidth="1"/>
    <col min="15369" max="15369" width="34.552380952381" style="411" customWidth="1"/>
    <col min="15370" max="15370" width="10.552380952381" style="411" customWidth="1"/>
    <col min="15371" max="15371" width="12.1047619047619" style="411" customWidth="1"/>
    <col min="15372" max="15374" width="10.6666666666667" style="411" customWidth="1"/>
    <col min="15375" max="15375" width="10.3333333333333" style="411" customWidth="1"/>
    <col min="15376" max="15378" width="10.6666666666667" style="411" customWidth="1"/>
    <col min="15379" max="15621" width="9.1047619047619" style="411"/>
    <col min="15622" max="15622" width="4.43809523809524" style="411" customWidth="1"/>
    <col min="15623" max="15623" width="5" style="411" customWidth="1"/>
    <col min="15624" max="15624" width="4" style="411" customWidth="1"/>
    <col min="15625" max="15625" width="34.552380952381" style="411" customWidth="1"/>
    <col min="15626" max="15626" width="10.552380952381" style="411" customWidth="1"/>
    <col min="15627" max="15627" width="12.1047619047619" style="411" customWidth="1"/>
    <col min="15628" max="15630" width="10.6666666666667" style="411" customWidth="1"/>
    <col min="15631" max="15631" width="10.3333333333333" style="411" customWidth="1"/>
    <col min="15632" max="15634" width="10.6666666666667" style="411" customWidth="1"/>
    <col min="15635" max="15877" width="9.1047619047619" style="411"/>
    <col min="15878" max="15878" width="4.43809523809524" style="411" customWidth="1"/>
    <col min="15879" max="15879" width="5" style="411" customWidth="1"/>
    <col min="15880" max="15880" width="4" style="411" customWidth="1"/>
    <col min="15881" max="15881" width="34.552380952381" style="411" customWidth="1"/>
    <col min="15882" max="15882" width="10.552380952381" style="411" customWidth="1"/>
    <col min="15883" max="15883" width="12.1047619047619" style="411" customWidth="1"/>
    <col min="15884" max="15886" width="10.6666666666667" style="411" customWidth="1"/>
    <col min="15887" max="15887" width="10.3333333333333" style="411" customWidth="1"/>
    <col min="15888" max="15890" width="10.6666666666667" style="411" customWidth="1"/>
    <col min="15891" max="16133" width="9.1047619047619" style="411"/>
    <col min="16134" max="16134" width="4.43809523809524" style="411" customWidth="1"/>
    <col min="16135" max="16135" width="5" style="411" customWidth="1"/>
    <col min="16136" max="16136" width="4" style="411" customWidth="1"/>
    <col min="16137" max="16137" width="34.552380952381" style="411" customWidth="1"/>
    <col min="16138" max="16138" width="10.552380952381" style="411" customWidth="1"/>
    <col min="16139" max="16139" width="12.1047619047619" style="411" customWidth="1"/>
    <col min="16140" max="16142" width="10.6666666666667" style="411" customWidth="1"/>
    <col min="16143" max="16143" width="10.3333333333333" style="411" customWidth="1"/>
    <col min="16144" max="16146" width="10.6666666666667" style="411" customWidth="1"/>
    <col min="16147" max="16384" width="9.1047619047619" style="411"/>
  </cols>
  <sheetData>
    <row r="1" hidden="1"/>
    <row r="2" hidden="1" spans="10:15">
      <c r="J2" s="173" t="s">
        <v>0</v>
      </c>
      <c r="K2" s="43"/>
      <c r="L2" s="43"/>
      <c r="M2" s="43"/>
      <c r="N2" s="174"/>
      <c r="O2" s="174"/>
    </row>
    <row r="3" ht="45.75" hidden="1" customHeight="1" spans="10:15">
      <c r="J3" s="4" t="s">
        <v>1</v>
      </c>
      <c r="K3" s="4"/>
      <c r="L3" s="4"/>
      <c r="M3" s="4"/>
      <c r="N3" s="4"/>
      <c r="O3" s="4"/>
    </row>
    <row r="4" spans="10:15">
      <c r="J4" s="656"/>
      <c r="K4" s="656"/>
      <c r="L4" s="656"/>
      <c r="M4" s="656"/>
      <c r="N4" s="657"/>
      <c r="O4" s="657"/>
    </row>
    <row r="5" ht="14.1" customHeight="1" spans="1:15">
      <c r="A5" s="44"/>
      <c r="B5" s="413"/>
      <c r="C5" s="413"/>
      <c r="D5" s="413"/>
      <c r="E5" s="413"/>
      <c r="F5" s="413"/>
      <c r="G5" s="413"/>
      <c r="H5" s="413"/>
      <c r="I5" s="413"/>
      <c r="J5" s="511" t="s">
        <v>2</v>
      </c>
      <c r="K5" s="511"/>
      <c r="L5" s="511"/>
      <c r="M5" s="511"/>
      <c r="N5" s="658"/>
      <c r="O5" s="174"/>
    </row>
    <row r="6" ht="14.1" customHeight="1" spans="1:14">
      <c r="A6" s="44"/>
      <c r="B6" s="413"/>
      <c r="C6" s="413"/>
      <c r="D6" s="413"/>
      <c r="E6" s="413"/>
      <c r="F6" s="413"/>
      <c r="G6" s="413"/>
      <c r="H6" s="413"/>
      <c r="I6" s="413"/>
      <c r="J6" s="413" t="s">
        <v>3</v>
      </c>
      <c r="K6" s="413"/>
      <c r="L6" s="413"/>
      <c r="M6" s="413"/>
      <c r="N6" s="414"/>
    </row>
    <row r="7" ht="14.1" customHeight="1" spans="1:14">
      <c r="A7" s="44"/>
      <c r="B7" s="413"/>
      <c r="C7" s="413"/>
      <c r="D7" s="413"/>
      <c r="E7" s="413"/>
      <c r="F7" s="413"/>
      <c r="G7" s="413"/>
      <c r="H7" s="413"/>
      <c r="I7" s="413"/>
      <c r="J7" s="413" t="s">
        <v>4</v>
      </c>
      <c r="K7" s="413"/>
      <c r="L7" s="413"/>
      <c r="M7" s="413"/>
      <c r="N7" s="414"/>
    </row>
    <row r="8" ht="41.25" customHeight="1" spans="1:14">
      <c r="A8" s="44"/>
      <c r="B8" s="413"/>
      <c r="C8" s="413"/>
      <c r="D8" s="413"/>
      <c r="E8" s="413"/>
      <c r="F8" s="413"/>
      <c r="G8" s="413"/>
      <c r="H8" s="413"/>
      <c r="I8" s="413"/>
      <c r="J8" s="468" t="s">
        <v>5</v>
      </c>
      <c r="K8" s="468"/>
      <c r="L8" s="468"/>
      <c r="M8" s="555"/>
      <c r="N8" s="659"/>
    </row>
    <row r="9" ht="14.1" customHeight="1" spans="1:14">
      <c r="A9" s="44"/>
      <c r="B9" s="413"/>
      <c r="C9" s="413"/>
      <c r="D9" s="413"/>
      <c r="E9" s="413"/>
      <c r="F9" s="413"/>
      <c r="G9" s="413"/>
      <c r="H9" s="413"/>
      <c r="I9" s="413"/>
      <c r="J9" s="413" t="s">
        <v>6</v>
      </c>
      <c r="K9" s="413"/>
      <c r="L9" s="660"/>
      <c r="M9" s="413"/>
      <c r="N9" s="414"/>
    </row>
    <row r="10" ht="14.1" customHeight="1" spans="1:14">
      <c r="A10" s="44"/>
      <c r="B10" s="415" t="s">
        <v>7</v>
      </c>
      <c r="C10" s="415"/>
      <c r="D10" s="415"/>
      <c r="E10" s="415"/>
      <c r="F10" s="415"/>
      <c r="G10" s="415"/>
      <c r="H10" s="415"/>
      <c r="I10" s="415"/>
      <c r="J10" s="415"/>
      <c r="K10" s="415"/>
      <c r="L10" s="415"/>
      <c r="M10" s="415"/>
      <c r="N10" s="416"/>
    </row>
    <row r="11" ht="17.25" customHeight="1" spans="1:21">
      <c r="A11" s="492" t="s">
        <v>8</v>
      </c>
      <c r="B11" s="492"/>
      <c r="C11" s="494" t="s">
        <v>9</v>
      </c>
      <c r="D11" s="116" t="s">
        <v>10</v>
      </c>
      <c r="E11" s="176" t="s">
        <v>11</v>
      </c>
      <c r="F11" s="177" t="s">
        <v>12</v>
      </c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281"/>
    </row>
    <row r="12" ht="24" customHeight="1" spans="1:21">
      <c r="A12" s="492"/>
      <c r="B12" s="492"/>
      <c r="C12" s="494"/>
      <c r="D12" s="116"/>
      <c r="E12" s="116"/>
      <c r="F12" s="179" t="s">
        <v>13</v>
      </c>
      <c r="G12" s="179" t="s">
        <v>14</v>
      </c>
      <c r="H12" s="179" t="s">
        <v>15</v>
      </c>
      <c r="I12" s="179" t="s">
        <v>16</v>
      </c>
      <c r="J12" s="179" t="s">
        <v>17</v>
      </c>
      <c r="K12" s="179" t="s">
        <v>18</v>
      </c>
      <c r="L12" s="179" t="s">
        <v>19</v>
      </c>
      <c r="M12" s="241" t="s">
        <v>20</v>
      </c>
      <c r="N12" s="661" t="s">
        <v>21</v>
      </c>
      <c r="O12" s="661" t="s">
        <v>22</v>
      </c>
      <c r="P12" s="662" t="s">
        <v>23</v>
      </c>
      <c r="Q12" s="662" t="s">
        <v>24</v>
      </c>
      <c r="R12" s="662" t="s">
        <v>25</v>
      </c>
      <c r="S12" s="662" t="s">
        <v>26</v>
      </c>
      <c r="T12" s="662" t="s">
        <v>27</v>
      </c>
      <c r="U12" s="662" t="s">
        <v>28</v>
      </c>
    </row>
    <row r="13" ht="13.5" customHeight="1" spans="1:21">
      <c r="A13" s="499" t="s">
        <v>29</v>
      </c>
      <c r="B13" s="499" t="s">
        <v>30</v>
      </c>
      <c r="C13" s="494"/>
      <c r="D13" s="116"/>
      <c r="E13" s="116"/>
      <c r="F13" s="116" t="s">
        <v>31</v>
      </c>
      <c r="G13" s="116" t="s">
        <v>31</v>
      </c>
      <c r="H13" s="116" t="s">
        <v>31</v>
      </c>
      <c r="I13" s="116" t="s">
        <v>31</v>
      </c>
      <c r="J13" s="116" t="s">
        <v>31</v>
      </c>
      <c r="K13" s="116" t="s">
        <v>31</v>
      </c>
      <c r="L13" s="116" t="s">
        <v>31</v>
      </c>
      <c r="M13" s="116" t="s">
        <v>31</v>
      </c>
      <c r="N13" s="116" t="s">
        <v>31</v>
      </c>
      <c r="O13" s="663" t="s">
        <v>31</v>
      </c>
      <c r="P13" s="622" t="s">
        <v>31</v>
      </c>
      <c r="Q13" s="701" t="s">
        <v>31</v>
      </c>
      <c r="R13" s="622" t="s">
        <v>32</v>
      </c>
      <c r="S13" s="622" t="s">
        <v>32</v>
      </c>
      <c r="T13" s="622" t="s">
        <v>32</v>
      </c>
      <c r="U13" s="622" t="s">
        <v>32</v>
      </c>
    </row>
    <row r="14" s="410" customFormat="1" ht="18" customHeight="1" spans="1:21">
      <c r="A14" s="606" t="s">
        <v>33</v>
      </c>
      <c r="B14" s="606" t="s">
        <v>34</v>
      </c>
      <c r="C14" s="607"/>
      <c r="D14" s="608" t="s">
        <v>35</v>
      </c>
      <c r="E14" s="609"/>
      <c r="F14" s="609"/>
      <c r="G14" s="609"/>
      <c r="H14" s="609"/>
      <c r="I14" s="609"/>
      <c r="J14" s="609"/>
      <c r="K14" s="609"/>
      <c r="L14" s="609"/>
      <c r="M14" s="609"/>
      <c r="N14" s="609"/>
      <c r="O14" s="609"/>
      <c r="P14" s="609"/>
      <c r="Q14" s="609"/>
      <c r="R14" s="609"/>
      <c r="S14" s="609"/>
      <c r="T14" s="609"/>
      <c r="U14" s="702"/>
    </row>
    <row r="15" ht="39" customHeight="1" spans="1:21">
      <c r="A15" s="495" t="s">
        <v>33</v>
      </c>
      <c r="B15" s="495" t="s">
        <v>34</v>
      </c>
      <c r="C15" s="499">
        <v>1</v>
      </c>
      <c r="D15" s="116" t="s">
        <v>36</v>
      </c>
      <c r="E15" s="610" t="s">
        <v>37</v>
      </c>
      <c r="F15" s="611">
        <v>93.7</v>
      </c>
      <c r="G15" s="611">
        <v>93.7</v>
      </c>
      <c r="H15" s="611">
        <v>93.7</v>
      </c>
      <c r="I15" s="611">
        <v>93.7</v>
      </c>
      <c r="J15" s="611">
        <v>93.7</v>
      </c>
      <c r="K15" s="611">
        <v>93.7</v>
      </c>
      <c r="L15" s="611">
        <v>94</v>
      </c>
      <c r="M15" s="664">
        <v>94</v>
      </c>
      <c r="N15" s="76">
        <v>100</v>
      </c>
      <c r="O15" s="76">
        <v>100</v>
      </c>
      <c r="P15" s="75">
        <v>100</v>
      </c>
      <c r="Q15" s="75">
        <v>100</v>
      </c>
      <c r="R15" s="75">
        <v>100</v>
      </c>
      <c r="S15" s="75">
        <v>100</v>
      </c>
      <c r="T15" s="75">
        <v>100</v>
      </c>
      <c r="U15" s="75">
        <v>100</v>
      </c>
    </row>
    <row r="16" ht="25.5" customHeight="1" spans="1:21">
      <c r="A16" s="495" t="s">
        <v>33</v>
      </c>
      <c r="B16" s="495" t="s">
        <v>34</v>
      </c>
      <c r="C16" s="499">
        <v>2</v>
      </c>
      <c r="D16" s="116" t="s">
        <v>38</v>
      </c>
      <c r="E16" s="610" t="s">
        <v>37</v>
      </c>
      <c r="F16" s="611">
        <v>66</v>
      </c>
      <c r="G16" s="611">
        <v>66</v>
      </c>
      <c r="H16" s="611">
        <v>66</v>
      </c>
      <c r="I16" s="611">
        <v>66</v>
      </c>
      <c r="J16" s="611">
        <v>66</v>
      </c>
      <c r="K16" s="611">
        <v>58</v>
      </c>
      <c r="L16" s="611">
        <v>58</v>
      </c>
      <c r="M16" s="664">
        <v>58</v>
      </c>
      <c r="N16" s="76">
        <v>59</v>
      </c>
      <c r="O16" s="76">
        <v>58</v>
      </c>
      <c r="P16" s="75">
        <v>59</v>
      </c>
      <c r="Q16" s="75">
        <v>60</v>
      </c>
      <c r="R16" s="75">
        <v>60</v>
      </c>
      <c r="S16" s="75">
        <v>60</v>
      </c>
      <c r="T16" s="75">
        <v>60</v>
      </c>
      <c r="U16" s="75">
        <v>60</v>
      </c>
    </row>
    <row r="17" ht="25.5" customHeight="1" spans="1:21">
      <c r="A17" s="495" t="s">
        <v>33</v>
      </c>
      <c r="B17" s="495" t="s">
        <v>34</v>
      </c>
      <c r="C17" s="499">
        <v>3</v>
      </c>
      <c r="D17" s="116" t="s">
        <v>39</v>
      </c>
      <c r="E17" s="610" t="s">
        <v>40</v>
      </c>
      <c r="F17" s="612">
        <v>5</v>
      </c>
      <c r="G17" s="612">
        <v>5</v>
      </c>
      <c r="H17" s="612">
        <v>5</v>
      </c>
      <c r="I17" s="612">
        <v>5.1</v>
      </c>
      <c r="J17" s="612">
        <v>6</v>
      </c>
      <c r="K17" s="612">
        <v>6</v>
      </c>
      <c r="L17" s="612">
        <v>6</v>
      </c>
      <c r="M17" s="665">
        <v>6</v>
      </c>
      <c r="N17" s="76">
        <v>7.5</v>
      </c>
      <c r="O17" s="76">
        <v>7.3</v>
      </c>
      <c r="P17" s="634">
        <v>8.5</v>
      </c>
      <c r="Q17" s="634">
        <v>15</v>
      </c>
      <c r="R17" s="634">
        <v>10</v>
      </c>
      <c r="S17" s="634">
        <v>10</v>
      </c>
      <c r="T17" s="634">
        <v>10</v>
      </c>
      <c r="U17" s="634">
        <v>10</v>
      </c>
    </row>
    <row r="18" ht="52.5" customHeight="1" spans="1:21">
      <c r="A18" s="495" t="s">
        <v>33</v>
      </c>
      <c r="B18" s="495" t="s">
        <v>34</v>
      </c>
      <c r="C18" s="499">
        <v>4</v>
      </c>
      <c r="D18" s="116" t="s">
        <v>41</v>
      </c>
      <c r="E18" s="610" t="s">
        <v>40</v>
      </c>
      <c r="F18" s="611">
        <v>81</v>
      </c>
      <c r="G18" s="611">
        <v>82</v>
      </c>
      <c r="H18" s="611">
        <v>83</v>
      </c>
      <c r="I18" s="611">
        <v>83</v>
      </c>
      <c r="J18" s="611">
        <v>85</v>
      </c>
      <c r="K18" s="611">
        <v>85</v>
      </c>
      <c r="L18" s="611">
        <v>85</v>
      </c>
      <c r="M18" s="664">
        <v>85</v>
      </c>
      <c r="N18" s="76">
        <v>89</v>
      </c>
      <c r="O18" s="76">
        <v>74</v>
      </c>
      <c r="P18" s="75">
        <v>90</v>
      </c>
      <c r="Q18" s="75">
        <v>74.5</v>
      </c>
      <c r="R18" s="75">
        <v>91</v>
      </c>
      <c r="S18" s="75">
        <v>91</v>
      </c>
      <c r="T18" s="75">
        <v>91</v>
      </c>
      <c r="U18" s="75">
        <v>91</v>
      </c>
    </row>
    <row r="19" ht="24" customHeight="1" spans="1:21">
      <c r="A19" s="495" t="s">
        <v>33</v>
      </c>
      <c r="B19" s="495" t="s">
        <v>34</v>
      </c>
      <c r="C19" s="495" t="s">
        <v>42</v>
      </c>
      <c r="D19" s="116" t="s">
        <v>43</v>
      </c>
      <c r="E19" s="610" t="s">
        <v>40</v>
      </c>
      <c r="F19" s="613">
        <v>0</v>
      </c>
      <c r="G19" s="614">
        <v>1343</v>
      </c>
      <c r="H19" s="614">
        <v>700</v>
      </c>
      <c r="I19" s="614">
        <v>700</v>
      </c>
      <c r="J19" s="614">
        <v>731</v>
      </c>
      <c r="K19" s="614">
        <v>748</v>
      </c>
      <c r="L19" s="614">
        <v>766</v>
      </c>
      <c r="M19" s="666">
        <v>786</v>
      </c>
      <c r="N19" s="667">
        <v>785</v>
      </c>
      <c r="O19" s="667">
        <v>829</v>
      </c>
      <c r="P19" s="668">
        <v>856</v>
      </c>
      <c r="Q19" s="668">
        <v>897</v>
      </c>
      <c r="R19" s="668">
        <v>916</v>
      </c>
      <c r="S19" s="668">
        <v>932</v>
      </c>
      <c r="T19" s="668">
        <v>932</v>
      </c>
      <c r="U19" s="668">
        <v>932</v>
      </c>
    </row>
    <row r="20" ht="35.25" customHeight="1" spans="1:21">
      <c r="A20" s="495" t="s">
        <v>33</v>
      </c>
      <c r="B20" s="495" t="s">
        <v>34</v>
      </c>
      <c r="C20" s="495" t="s">
        <v>44</v>
      </c>
      <c r="D20" s="116" t="s">
        <v>45</v>
      </c>
      <c r="E20" s="610" t="s">
        <v>37</v>
      </c>
      <c r="F20" s="611">
        <v>27</v>
      </c>
      <c r="G20" s="611">
        <v>46</v>
      </c>
      <c r="H20" s="611">
        <v>51</v>
      </c>
      <c r="I20" s="611">
        <v>66</v>
      </c>
      <c r="J20" s="611">
        <v>80</v>
      </c>
      <c r="K20" s="611">
        <v>80</v>
      </c>
      <c r="L20" s="611">
        <v>94</v>
      </c>
      <c r="M20" s="664">
        <v>94</v>
      </c>
      <c r="N20" s="76">
        <v>86</v>
      </c>
      <c r="O20" s="76">
        <v>86</v>
      </c>
      <c r="P20" s="75">
        <v>100</v>
      </c>
      <c r="Q20" s="75">
        <v>86</v>
      </c>
      <c r="R20" s="75">
        <v>100</v>
      </c>
      <c r="S20" s="75">
        <v>100</v>
      </c>
      <c r="T20" s="75">
        <v>100</v>
      </c>
      <c r="U20" s="75">
        <v>100</v>
      </c>
    </row>
    <row r="21" ht="35.25" customHeight="1" spans="1:21">
      <c r="A21" s="615" t="s">
        <v>33</v>
      </c>
      <c r="B21" s="615" t="s">
        <v>34</v>
      </c>
      <c r="C21" s="615" t="s">
        <v>46</v>
      </c>
      <c r="D21" s="430" t="s">
        <v>47</v>
      </c>
      <c r="E21" s="610" t="s">
        <v>48</v>
      </c>
      <c r="F21" s="611">
        <v>0</v>
      </c>
      <c r="G21" s="611">
        <v>0</v>
      </c>
      <c r="H21" s="611">
        <v>0</v>
      </c>
      <c r="I21" s="611">
        <v>90000</v>
      </c>
      <c r="J21" s="611">
        <v>92105</v>
      </c>
      <c r="K21" s="611">
        <v>99662</v>
      </c>
      <c r="L21" s="611">
        <v>99740</v>
      </c>
      <c r="M21" s="664">
        <v>111405</v>
      </c>
      <c r="N21" s="76">
        <v>111418</v>
      </c>
      <c r="O21" s="76">
        <v>109097</v>
      </c>
      <c r="P21" s="75">
        <v>111420</v>
      </c>
      <c r="Q21" s="75">
        <v>151979</v>
      </c>
      <c r="R21" s="75">
        <v>143256</v>
      </c>
      <c r="S21" s="75">
        <v>143500</v>
      </c>
      <c r="T21" s="75">
        <v>144000</v>
      </c>
      <c r="U21" s="75">
        <v>144500</v>
      </c>
    </row>
    <row r="22" ht="66" customHeight="1" spans="1:21">
      <c r="A22" s="495" t="s">
        <v>33</v>
      </c>
      <c r="B22" s="495" t="s">
        <v>34</v>
      </c>
      <c r="C22" s="499">
        <v>8</v>
      </c>
      <c r="D22" s="116" t="s">
        <v>49</v>
      </c>
      <c r="E22" s="610" t="s">
        <v>40</v>
      </c>
      <c r="F22" s="611">
        <v>700</v>
      </c>
      <c r="G22" s="611">
        <v>700</v>
      </c>
      <c r="H22" s="611">
        <v>700</v>
      </c>
      <c r="I22" s="611">
        <v>700</v>
      </c>
      <c r="J22" s="611">
        <v>781</v>
      </c>
      <c r="K22" s="611">
        <v>731</v>
      </c>
      <c r="L22" s="611">
        <v>730</v>
      </c>
      <c r="M22" s="664">
        <v>735</v>
      </c>
      <c r="N22" s="76">
        <v>678</v>
      </c>
      <c r="O22" s="76">
        <v>975</v>
      </c>
      <c r="P22" s="75">
        <v>1148</v>
      </c>
      <c r="Q22" s="75">
        <v>1173</v>
      </c>
      <c r="R22" s="75">
        <v>1100</v>
      </c>
      <c r="S22" s="75">
        <v>1120</v>
      </c>
      <c r="T22" s="75">
        <v>1130</v>
      </c>
      <c r="U22" s="75">
        <v>1140</v>
      </c>
    </row>
    <row r="23" s="506" customFormat="1" ht="16.5" customHeight="1" spans="1:21">
      <c r="A23" s="606" t="s">
        <v>33</v>
      </c>
      <c r="B23" s="606" t="s">
        <v>50</v>
      </c>
      <c r="C23" s="607"/>
      <c r="D23" s="608" t="s">
        <v>51</v>
      </c>
      <c r="E23" s="609"/>
      <c r="F23" s="609"/>
      <c r="G23" s="609"/>
      <c r="H23" s="609"/>
      <c r="I23" s="609"/>
      <c r="J23" s="609"/>
      <c r="K23" s="609"/>
      <c r="L23" s="609"/>
      <c r="M23" s="609"/>
      <c r="N23" s="609"/>
      <c r="O23" s="609"/>
      <c r="P23" s="609"/>
      <c r="Q23" s="609"/>
      <c r="R23" s="609"/>
      <c r="S23" s="609"/>
      <c r="T23" s="609"/>
      <c r="U23" s="702"/>
    </row>
    <row r="24" ht="37.5" customHeight="1" spans="1:21">
      <c r="A24" s="495" t="s">
        <v>33</v>
      </c>
      <c r="B24" s="495" t="s">
        <v>50</v>
      </c>
      <c r="C24" s="499">
        <v>1</v>
      </c>
      <c r="D24" s="116" t="s">
        <v>52</v>
      </c>
      <c r="E24" s="610" t="s">
        <v>37</v>
      </c>
      <c r="F24" s="611">
        <v>128.6</v>
      </c>
      <c r="G24" s="611">
        <v>128.6</v>
      </c>
      <c r="H24" s="611">
        <v>128.6</v>
      </c>
      <c r="I24" s="611">
        <v>128.6</v>
      </c>
      <c r="J24" s="611">
        <v>128.6</v>
      </c>
      <c r="K24" s="611">
        <v>128.6</v>
      </c>
      <c r="L24" s="611">
        <v>128.6</v>
      </c>
      <c r="M24" s="611">
        <v>128.6</v>
      </c>
      <c r="N24" s="669">
        <v>128.6</v>
      </c>
      <c r="O24" s="669">
        <v>128.6</v>
      </c>
      <c r="P24" s="611">
        <v>128.6</v>
      </c>
      <c r="Q24" s="611">
        <v>128.6</v>
      </c>
      <c r="R24" s="611">
        <v>128.6</v>
      </c>
      <c r="S24" s="611">
        <v>128.6</v>
      </c>
      <c r="T24" s="611">
        <v>128.6</v>
      </c>
      <c r="U24" s="611">
        <v>128.6</v>
      </c>
    </row>
    <row r="25" ht="25.5" customHeight="1" spans="1:21">
      <c r="A25" s="495" t="s">
        <v>33</v>
      </c>
      <c r="B25" s="495" t="s">
        <v>50</v>
      </c>
      <c r="C25" s="499">
        <v>2</v>
      </c>
      <c r="D25" s="116" t="s">
        <v>53</v>
      </c>
      <c r="E25" s="610" t="s">
        <v>40</v>
      </c>
      <c r="F25" s="611">
        <v>8</v>
      </c>
      <c r="G25" s="611">
        <v>8</v>
      </c>
      <c r="H25" s="611">
        <v>8</v>
      </c>
      <c r="I25" s="611">
        <v>9</v>
      </c>
      <c r="J25" s="611">
        <v>9</v>
      </c>
      <c r="K25" s="611">
        <v>9</v>
      </c>
      <c r="L25" s="611">
        <v>9</v>
      </c>
      <c r="M25" s="611">
        <v>9</v>
      </c>
      <c r="N25" s="669">
        <v>9.7</v>
      </c>
      <c r="O25" s="669">
        <v>10</v>
      </c>
      <c r="P25" s="611">
        <v>9</v>
      </c>
      <c r="Q25" s="620">
        <v>9.5</v>
      </c>
      <c r="R25" s="620">
        <v>9</v>
      </c>
      <c r="S25" s="620">
        <v>9</v>
      </c>
      <c r="T25" s="620">
        <v>9</v>
      </c>
      <c r="U25" s="620">
        <v>9</v>
      </c>
    </row>
    <row r="26" ht="36" customHeight="1" spans="1:21">
      <c r="A26" s="495" t="s">
        <v>33</v>
      </c>
      <c r="B26" s="495" t="s">
        <v>50</v>
      </c>
      <c r="C26" s="499">
        <v>3</v>
      </c>
      <c r="D26" s="116" t="s">
        <v>54</v>
      </c>
      <c r="E26" s="610" t="s">
        <v>48</v>
      </c>
      <c r="F26" s="611">
        <v>117</v>
      </c>
      <c r="G26" s="611">
        <v>117</v>
      </c>
      <c r="H26" s="611">
        <v>117</v>
      </c>
      <c r="I26" s="611">
        <v>117</v>
      </c>
      <c r="J26" s="611">
        <v>117</v>
      </c>
      <c r="K26" s="611">
        <v>117</v>
      </c>
      <c r="L26" s="611">
        <v>146</v>
      </c>
      <c r="M26" s="664">
        <v>147</v>
      </c>
      <c r="N26" s="670">
        <v>149</v>
      </c>
      <c r="O26" s="670">
        <v>152.5</v>
      </c>
      <c r="P26" s="664">
        <v>152</v>
      </c>
      <c r="Q26" s="75">
        <v>153</v>
      </c>
      <c r="R26" s="75">
        <v>153</v>
      </c>
      <c r="S26" s="75">
        <v>153</v>
      </c>
      <c r="T26" s="75">
        <v>153</v>
      </c>
      <c r="U26" s="75">
        <v>153</v>
      </c>
    </row>
    <row r="27" ht="36" customHeight="1" spans="1:21">
      <c r="A27" s="495" t="s">
        <v>33</v>
      </c>
      <c r="B27" s="495" t="s">
        <v>50</v>
      </c>
      <c r="C27" s="499">
        <v>4</v>
      </c>
      <c r="D27" s="116" t="s">
        <v>55</v>
      </c>
      <c r="E27" s="610" t="s">
        <v>40</v>
      </c>
      <c r="F27" s="612">
        <v>6</v>
      </c>
      <c r="G27" s="612">
        <v>6</v>
      </c>
      <c r="H27" s="612">
        <v>6</v>
      </c>
      <c r="I27" s="612">
        <v>6</v>
      </c>
      <c r="J27" s="612">
        <v>6</v>
      </c>
      <c r="K27" s="612">
        <v>6</v>
      </c>
      <c r="L27" s="612">
        <v>6</v>
      </c>
      <c r="M27" s="612">
        <v>6</v>
      </c>
      <c r="N27" s="671">
        <v>6</v>
      </c>
      <c r="O27" s="671">
        <v>5</v>
      </c>
      <c r="P27" s="612">
        <v>5</v>
      </c>
      <c r="Q27" s="612">
        <v>5</v>
      </c>
      <c r="R27" s="612">
        <v>5</v>
      </c>
      <c r="S27" s="612">
        <v>5</v>
      </c>
      <c r="T27" s="612">
        <v>5</v>
      </c>
      <c r="U27" s="612">
        <v>5</v>
      </c>
    </row>
    <row r="28" ht="70.5" customHeight="1" spans="1:21">
      <c r="A28" s="495" t="s">
        <v>33</v>
      </c>
      <c r="B28" s="495" t="s">
        <v>50</v>
      </c>
      <c r="C28" s="499">
        <v>5</v>
      </c>
      <c r="D28" s="116" t="s">
        <v>56</v>
      </c>
      <c r="E28" s="610" t="s">
        <v>37</v>
      </c>
      <c r="F28" s="611">
        <v>11.1</v>
      </c>
      <c r="G28" s="611">
        <v>11.1</v>
      </c>
      <c r="H28" s="611">
        <v>5.6</v>
      </c>
      <c r="I28" s="672">
        <v>5.6</v>
      </c>
      <c r="J28" s="672">
        <v>5.6</v>
      </c>
      <c r="K28" s="672">
        <v>5.6</v>
      </c>
      <c r="L28" s="672">
        <v>5.6</v>
      </c>
      <c r="M28" s="672">
        <v>5.6</v>
      </c>
      <c r="N28" s="669">
        <v>5.6</v>
      </c>
      <c r="O28" s="669">
        <v>5.6</v>
      </c>
      <c r="P28" s="672">
        <v>5.6</v>
      </c>
      <c r="Q28" s="672">
        <v>5.6</v>
      </c>
      <c r="R28" s="672">
        <v>5.6</v>
      </c>
      <c r="S28" s="672">
        <v>5.6</v>
      </c>
      <c r="T28" s="672">
        <v>5.6</v>
      </c>
      <c r="U28" s="672">
        <v>5.6</v>
      </c>
    </row>
    <row r="29" s="506" customFormat="1" ht="47.25" customHeight="1" spans="1:21">
      <c r="A29" s="616" t="s">
        <v>33</v>
      </c>
      <c r="B29" s="616" t="s">
        <v>50</v>
      </c>
      <c r="C29" s="617">
        <v>6</v>
      </c>
      <c r="D29" s="618" t="s">
        <v>57</v>
      </c>
      <c r="E29" s="619" t="s">
        <v>37</v>
      </c>
      <c r="F29" s="620">
        <v>108</v>
      </c>
      <c r="G29" s="620">
        <v>108</v>
      </c>
      <c r="H29" s="620">
        <v>108</v>
      </c>
      <c r="I29" s="620">
        <v>110</v>
      </c>
      <c r="J29" s="620">
        <v>83</v>
      </c>
      <c r="K29" s="620">
        <v>88.5</v>
      </c>
      <c r="L29" s="620">
        <v>88.5</v>
      </c>
      <c r="M29" s="673">
        <v>89</v>
      </c>
      <c r="N29" s="674">
        <v>44</v>
      </c>
      <c r="O29" s="674">
        <v>58</v>
      </c>
      <c r="P29" s="675">
        <v>69</v>
      </c>
      <c r="Q29" s="675">
        <v>66</v>
      </c>
      <c r="R29" s="675">
        <v>92</v>
      </c>
      <c r="S29" s="675">
        <v>92</v>
      </c>
      <c r="T29" s="675">
        <v>92</v>
      </c>
      <c r="U29" s="675">
        <v>92</v>
      </c>
    </row>
    <row r="30" s="506" customFormat="1" ht="47.25" customHeight="1" spans="1:21">
      <c r="A30" s="459" t="s">
        <v>33</v>
      </c>
      <c r="B30" s="459" t="s">
        <v>50</v>
      </c>
      <c r="C30" s="621">
        <v>7</v>
      </c>
      <c r="D30" s="622" t="s">
        <v>58</v>
      </c>
      <c r="E30" s="623" t="s">
        <v>48</v>
      </c>
      <c r="F30" s="75">
        <v>0</v>
      </c>
      <c r="G30" s="75">
        <v>0</v>
      </c>
      <c r="H30" s="75">
        <v>0</v>
      </c>
      <c r="I30" s="75">
        <v>0</v>
      </c>
      <c r="J30" s="75">
        <v>0</v>
      </c>
      <c r="K30" s="75">
        <v>0</v>
      </c>
      <c r="L30" s="75">
        <v>104213</v>
      </c>
      <c r="M30" s="75">
        <v>105258</v>
      </c>
      <c r="N30" s="76">
        <v>101967</v>
      </c>
      <c r="O30" s="76">
        <v>102982</v>
      </c>
      <c r="P30" s="75">
        <v>111849</v>
      </c>
      <c r="Q30" s="75">
        <v>112542</v>
      </c>
      <c r="R30" s="75">
        <v>115518</v>
      </c>
      <c r="S30" s="75">
        <v>114132</v>
      </c>
      <c r="T30" s="75">
        <v>114132</v>
      </c>
      <c r="U30" s="75">
        <v>114132</v>
      </c>
    </row>
    <row r="31" ht="18.75" customHeight="1" spans="1:21">
      <c r="A31" s="624" t="s">
        <v>33</v>
      </c>
      <c r="B31" s="624" t="s">
        <v>33</v>
      </c>
      <c r="C31" s="625"/>
      <c r="D31" s="626" t="s">
        <v>59</v>
      </c>
      <c r="E31" s="627"/>
      <c r="F31" s="627"/>
      <c r="G31" s="627"/>
      <c r="H31" s="627"/>
      <c r="I31" s="627"/>
      <c r="J31" s="627"/>
      <c r="K31" s="627"/>
      <c r="L31" s="627"/>
      <c r="M31" s="627"/>
      <c r="N31" s="627"/>
      <c r="O31" s="627"/>
      <c r="P31" s="627"/>
      <c r="Q31" s="627"/>
      <c r="R31" s="627"/>
      <c r="S31" s="627"/>
      <c r="T31" s="627"/>
      <c r="U31" s="703"/>
    </row>
    <row r="32" ht="48" customHeight="1" spans="1:21">
      <c r="A32" s="495" t="s">
        <v>33</v>
      </c>
      <c r="B32" s="495" t="s">
        <v>33</v>
      </c>
      <c r="C32" s="628">
        <v>1</v>
      </c>
      <c r="D32" s="116" t="s">
        <v>60</v>
      </c>
      <c r="E32" s="610" t="s">
        <v>37</v>
      </c>
      <c r="F32" s="610">
        <v>47.5</v>
      </c>
      <c r="G32" s="610">
        <v>48</v>
      </c>
      <c r="H32" s="610">
        <v>48.5</v>
      </c>
      <c r="I32" s="610">
        <v>48.6</v>
      </c>
      <c r="J32" s="610">
        <v>41</v>
      </c>
      <c r="K32" s="610">
        <v>48.8</v>
      </c>
      <c r="L32" s="610">
        <v>2.6</v>
      </c>
      <c r="M32" s="610">
        <v>2.6</v>
      </c>
      <c r="N32" s="676">
        <v>31.6</v>
      </c>
      <c r="O32" s="676">
        <v>34.5</v>
      </c>
      <c r="P32" s="610">
        <v>31.6</v>
      </c>
      <c r="Q32" s="610">
        <v>32</v>
      </c>
      <c r="R32" s="610">
        <v>33</v>
      </c>
      <c r="S32" s="610">
        <v>33</v>
      </c>
      <c r="T32" s="610">
        <v>33</v>
      </c>
      <c r="U32" s="610">
        <v>33</v>
      </c>
    </row>
    <row r="33" ht="43.5" customHeight="1" spans="1:21">
      <c r="A33" s="495" t="s">
        <v>33</v>
      </c>
      <c r="B33" s="495" t="s">
        <v>33</v>
      </c>
      <c r="C33" s="628">
        <v>2</v>
      </c>
      <c r="D33" s="116" t="s">
        <v>61</v>
      </c>
      <c r="E33" s="610" t="s">
        <v>48</v>
      </c>
      <c r="F33" s="629">
        <v>0.26</v>
      </c>
      <c r="G33" s="629">
        <v>0.27</v>
      </c>
      <c r="H33" s="629">
        <v>0.28</v>
      </c>
      <c r="I33" s="629">
        <v>0.29</v>
      </c>
      <c r="J33" s="629">
        <v>0.3</v>
      </c>
      <c r="K33" s="629">
        <v>0.31</v>
      </c>
      <c r="L33" s="629">
        <v>0.72</v>
      </c>
      <c r="M33" s="629">
        <v>0.72</v>
      </c>
      <c r="N33" s="677">
        <v>13422</v>
      </c>
      <c r="O33" s="677">
        <v>12684</v>
      </c>
      <c r="P33" s="629">
        <v>13433</v>
      </c>
      <c r="Q33" s="629">
        <v>13433</v>
      </c>
      <c r="R33" s="629">
        <v>13433</v>
      </c>
      <c r="S33" s="629">
        <v>13433</v>
      </c>
      <c r="T33" s="629">
        <v>13433</v>
      </c>
      <c r="U33" s="629">
        <v>13433</v>
      </c>
    </row>
    <row r="34" ht="36" customHeight="1" spans="1:21">
      <c r="A34" s="495" t="s">
        <v>33</v>
      </c>
      <c r="B34" s="495" t="s">
        <v>33</v>
      </c>
      <c r="C34" s="628">
        <v>3</v>
      </c>
      <c r="D34" s="116" t="s">
        <v>62</v>
      </c>
      <c r="E34" s="610" t="s">
        <v>37</v>
      </c>
      <c r="F34" s="612">
        <v>0</v>
      </c>
      <c r="G34" s="612">
        <v>100</v>
      </c>
      <c r="H34" s="612">
        <v>100</v>
      </c>
      <c r="I34" s="612">
        <v>100</v>
      </c>
      <c r="J34" s="612">
        <v>100</v>
      </c>
      <c r="K34" s="612">
        <v>100</v>
      </c>
      <c r="L34" s="612">
        <v>100</v>
      </c>
      <c r="M34" s="665">
        <v>100</v>
      </c>
      <c r="N34" s="667">
        <v>100</v>
      </c>
      <c r="O34" s="667">
        <v>100</v>
      </c>
      <c r="P34" s="634">
        <v>100</v>
      </c>
      <c r="Q34" s="634">
        <v>100</v>
      </c>
      <c r="R34" s="634">
        <v>100</v>
      </c>
      <c r="S34" s="634">
        <v>100</v>
      </c>
      <c r="T34" s="634">
        <v>100</v>
      </c>
      <c r="U34" s="634">
        <v>100</v>
      </c>
    </row>
    <row r="35" s="506" customFormat="1" ht="67.5" customHeight="1" spans="1:21">
      <c r="A35" s="495" t="s">
        <v>33</v>
      </c>
      <c r="B35" s="495" t="s">
        <v>33</v>
      </c>
      <c r="C35" s="628">
        <v>4</v>
      </c>
      <c r="D35" s="116" t="s">
        <v>63</v>
      </c>
      <c r="E35" s="610" t="s">
        <v>40</v>
      </c>
      <c r="F35" s="612">
        <v>38</v>
      </c>
      <c r="G35" s="612">
        <v>40</v>
      </c>
      <c r="H35" s="612">
        <v>42</v>
      </c>
      <c r="I35" s="612">
        <v>44</v>
      </c>
      <c r="J35" s="612">
        <v>40</v>
      </c>
      <c r="K35" s="612">
        <v>48</v>
      </c>
      <c r="L35" s="612">
        <v>60</v>
      </c>
      <c r="M35" s="665">
        <v>60</v>
      </c>
      <c r="N35" s="667">
        <v>0</v>
      </c>
      <c r="O35" s="667">
        <v>0</v>
      </c>
      <c r="P35" s="634">
        <v>60</v>
      </c>
      <c r="Q35" s="634">
        <v>60</v>
      </c>
      <c r="R35" s="634">
        <v>60</v>
      </c>
      <c r="S35" s="634">
        <v>60</v>
      </c>
      <c r="T35" s="634">
        <v>60</v>
      </c>
      <c r="U35" s="634">
        <v>60</v>
      </c>
    </row>
    <row r="36" ht="42.75" customHeight="1" spans="1:21">
      <c r="A36" s="495" t="s">
        <v>33</v>
      </c>
      <c r="B36" s="495" t="s">
        <v>33</v>
      </c>
      <c r="C36" s="628">
        <v>5</v>
      </c>
      <c r="D36" s="430" t="s">
        <v>64</v>
      </c>
      <c r="E36" s="610" t="s">
        <v>37</v>
      </c>
      <c r="F36" s="612">
        <v>8</v>
      </c>
      <c r="G36" s="612">
        <v>15</v>
      </c>
      <c r="H36" s="612">
        <v>23</v>
      </c>
      <c r="I36" s="612">
        <v>31</v>
      </c>
      <c r="J36" s="612">
        <v>31</v>
      </c>
      <c r="K36" s="612">
        <v>38</v>
      </c>
      <c r="L36" s="612">
        <v>26</v>
      </c>
      <c r="M36" s="665">
        <v>26</v>
      </c>
      <c r="N36" s="667">
        <v>26</v>
      </c>
      <c r="O36" s="667">
        <v>24</v>
      </c>
      <c r="P36" s="634">
        <v>27</v>
      </c>
      <c r="Q36" s="634">
        <v>27</v>
      </c>
      <c r="R36" s="634">
        <v>27</v>
      </c>
      <c r="S36" s="634">
        <v>27</v>
      </c>
      <c r="T36" s="634">
        <v>27</v>
      </c>
      <c r="U36" s="634">
        <v>27</v>
      </c>
    </row>
    <row r="37" ht="20.25" customHeight="1" spans="1:21">
      <c r="A37" s="495" t="s">
        <v>33</v>
      </c>
      <c r="B37" s="495" t="s">
        <v>33</v>
      </c>
      <c r="C37" s="630">
        <v>6</v>
      </c>
      <c r="D37" s="618" t="s">
        <v>65</v>
      </c>
      <c r="E37" s="619" t="s">
        <v>40</v>
      </c>
      <c r="F37" s="631">
        <v>154</v>
      </c>
      <c r="G37" s="631">
        <v>156</v>
      </c>
      <c r="H37" s="631">
        <v>160</v>
      </c>
      <c r="I37" s="631">
        <v>162</v>
      </c>
      <c r="J37" s="631">
        <v>185</v>
      </c>
      <c r="K37" s="631">
        <v>166</v>
      </c>
      <c r="L37" s="631">
        <v>195</v>
      </c>
      <c r="M37" s="678">
        <v>200</v>
      </c>
      <c r="N37" s="679">
        <v>574</v>
      </c>
      <c r="O37" s="679">
        <v>549</v>
      </c>
      <c r="P37" s="680">
        <v>205</v>
      </c>
      <c r="Q37" s="680">
        <v>205</v>
      </c>
      <c r="R37" s="680">
        <v>205</v>
      </c>
      <c r="S37" s="680">
        <v>205</v>
      </c>
      <c r="T37" s="680">
        <v>205</v>
      </c>
      <c r="U37" s="680">
        <v>205</v>
      </c>
    </row>
    <row r="38" ht="36.75" customHeight="1" spans="1:21">
      <c r="A38" s="495" t="s">
        <v>33</v>
      </c>
      <c r="B38" s="632" t="s">
        <v>33</v>
      </c>
      <c r="C38" s="633">
        <v>7</v>
      </c>
      <c r="D38" s="622" t="s">
        <v>66</v>
      </c>
      <c r="E38" s="623" t="s">
        <v>48</v>
      </c>
      <c r="F38" s="634">
        <v>0</v>
      </c>
      <c r="G38" s="634">
        <v>0</v>
      </c>
      <c r="H38" s="634">
        <v>0</v>
      </c>
      <c r="I38" s="634">
        <v>0</v>
      </c>
      <c r="J38" s="634">
        <v>10222</v>
      </c>
      <c r="K38" s="634">
        <v>10589</v>
      </c>
      <c r="L38" s="634">
        <v>10900</v>
      </c>
      <c r="M38" s="634">
        <v>11100</v>
      </c>
      <c r="N38" s="667">
        <v>13422</v>
      </c>
      <c r="O38" s="667">
        <v>12684</v>
      </c>
      <c r="P38" s="634">
        <v>11700</v>
      </c>
      <c r="Q38" s="634">
        <v>11900</v>
      </c>
      <c r="R38" s="634">
        <v>11900</v>
      </c>
      <c r="S38" s="634">
        <v>11900</v>
      </c>
      <c r="T38" s="634">
        <v>11900</v>
      </c>
      <c r="U38" s="634">
        <v>11900</v>
      </c>
    </row>
    <row r="39" ht="18" customHeight="1" spans="1:21">
      <c r="A39" s="635" t="s">
        <v>33</v>
      </c>
      <c r="B39" s="635" t="s">
        <v>67</v>
      </c>
      <c r="C39" s="636"/>
      <c r="D39" s="637" t="s">
        <v>68</v>
      </c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704"/>
    </row>
    <row r="40" ht="27" customHeight="1" spans="1:21">
      <c r="A40" s="495" t="s">
        <v>33</v>
      </c>
      <c r="B40" s="599" t="s">
        <v>67</v>
      </c>
      <c r="C40" s="638">
        <v>1</v>
      </c>
      <c r="D40" s="639" t="s">
        <v>69</v>
      </c>
      <c r="E40" s="639" t="s">
        <v>40</v>
      </c>
      <c r="F40" s="640">
        <v>6</v>
      </c>
      <c r="G40" s="641">
        <v>5</v>
      </c>
      <c r="H40" s="641">
        <v>5</v>
      </c>
      <c r="I40" s="681">
        <v>5</v>
      </c>
      <c r="J40" s="681">
        <v>4</v>
      </c>
      <c r="K40" s="681">
        <v>5</v>
      </c>
      <c r="L40" s="681">
        <v>5</v>
      </c>
      <c r="M40" s="682">
        <v>5</v>
      </c>
      <c r="N40" s="683">
        <v>5</v>
      </c>
      <c r="O40" s="683">
        <v>5</v>
      </c>
      <c r="P40" s="684">
        <v>5</v>
      </c>
      <c r="Q40" s="684">
        <v>5</v>
      </c>
      <c r="R40" s="684">
        <v>5</v>
      </c>
      <c r="S40" s="684">
        <v>5</v>
      </c>
      <c r="T40" s="684">
        <v>5</v>
      </c>
      <c r="U40" s="684">
        <v>5</v>
      </c>
    </row>
    <row r="41" ht="35.25" customHeight="1" spans="1:21">
      <c r="A41" s="599" t="s">
        <v>33</v>
      </c>
      <c r="B41" s="599" t="s">
        <v>67</v>
      </c>
      <c r="C41" s="642">
        <v>2</v>
      </c>
      <c r="D41" s="643" t="s">
        <v>70</v>
      </c>
      <c r="E41" s="644" t="s">
        <v>40</v>
      </c>
      <c r="F41" s="640">
        <v>17</v>
      </c>
      <c r="G41" s="640">
        <v>11</v>
      </c>
      <c r="H41" s="640">
        <v>12</v>
      </c>
      <c r="I41" s="685">
        <v>12</v>
      </c>
      <c r="J41" s="685">
        <v>30</v>
      </c>
      <c r="K41" s="685">
        <v>12</v>
      </c>
      <c r="L41" s="685">
        <v>20</v>
      </c>
      <c r="M41" s="686">
        <v>10</v>
      </c>
      <c r="N41" s="686">
        <v>20</v>
      </c>
      <c r="O41" s="686">
        <v>20</v>
      </c>
      <c r="P41" s="686">
        <v>10</v>
      </c>
      <c r="Q41" s="686">
        <v>10</v>
      </c>
      <c r="R41" s="686">
        <v>10</v>
      </c>
      <c r="S41" s="686">
        <v>10</v>
      </c>
      <c r="T41" s="686">
        <v>10</v>
      </c>
      <c r="U41" s="686">
        <v>10</v>
      </c>
    </row>
    <row r="42" ht="49.5" customHeight="1" spans="1:21">
      <c r="A42" s="599" t="s">
        <v>33</v>
      </c>
      <c r="B42" s="599" t="s">
        <v>67</v>
      </c>
      <c r="C42" s="638">
        <v>3</v>
      </c>
      <c r="D42" s="645" t="s">
        <v>71</v>
      </c>
      <c r="E42" s="646" t="s">
        <v>40</v>
      </c>
      <c r="F42" s="647">
        <v>17</v>
      </c>
      <c r="G42" s="647">
        <v>17</v>
      </c>
      <c r="H42" s="647">
        <v>20</v>
      </c>
      <c r="I42" s="687">
        <v>28</v>
      </c>
      <c r="J42" s="687">
        <v>47</v>
      </c>
      <c r="K42" s="687">
        <v>28</v>
      </c>
      <c r="L42" s="687">
        <v>30</v>
      </c>
      <c r="M42" s="688">
        <v>20</v>
      </c>
      <c r="N42" s="688">
        <v>31</v>
      </c>
      <c r="O42" s="688">
        <v>31</v>
      </c>
      <c r="P42" s="688">
        <v>20</v>
      </c>
      <c r="Q42" s="688">
        <v>20</v>
      </c>
      <c r="R42" s="688">
        <v>20</v>
      </c>
      <c r="S42" s="688">
        <v>20</v>
      </c>
      <c r="T42" s="688">
        <v>20</v>
      </c>
      <c r="U42" s="688">
        <v>20</v>
      </c>
    </row>
    <row r="43" ht="49.5" customHeight="1" spans="1:21">
      <c r="A43" s="599" t="s">
        <v>33</v>
      </c>
      <c r="B43" s="599" t="s">
        <v>67</v>
      </c>
      <c r="C43" s="642">
        <v>4</v>
      </c>
      <c r="D43" s="643" t="s">
        <v>72</v>
      </c>
      <c r="E43" s="648" t="s">
        <v>48</v>
      </c>
      <c r="F43" s="649">
        <v>0</v>
      </c>
      <c r="G43" s="649">
        <v>0</v>
      </c>
      <c r="H43" s="649">
        <v>0</v>
      </c>
      <c r="I43" s="689">
        <v>0</v>
      </c>
      <c r="J43" s="689">
        <v>0</v>
      </c>
      <c r="K43" s="689">
        <v>0</v>
      </c>
      <c r="L43" s="689">
        <v>5586</v>
      </c>
      <c r="M43" s="690">
        <v>5649</v>
      </c>
      <c r="N43" s="690">
        <v>1913</v>
      </c>
      <c r="O43" s="690">
        <v>1913</v>
      </c>
      <c r="P43" s="690">
        <v>6002</v>
      </c>
      <c r="Q43" s="690">
        <v>6124</v>
      </c>
      <c r="R43" s="690">
        <v>6124</v>
      </c>
      <c r="S43" s="690">
        <v>6124</v>
      </c>
      <c r="T43" s="690">
        <v>6124</v>
      </c>
      <c r="U43" s="690">
        <v>6124</v>
      </c>
    </row>
    <row r="44" ht="18" customHeight="1" spans="1:21">
      <c r="A44" s="635" t="s">
        <v>33</v>
      </c>
      <c r="B44" s="635" t="s">
        <v>73</v>
      </c>
      <c r="C44" s="636"/>
      <c r="D44" s="637" t="s">
        <v>74</v>
      </c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704"/>
    </row>
    <row r="45" ht="36.75" customHeight="1" spans="1:21">
      <c r="A45" s="495" t="s">
        <v>33</v>
      </c>
      <c r="B45" s="632" t="s">
        <v>73</v>
      </c>
      <c r="C45" s="633">
        <v>2</v>
      </c>
      <c r="D45" s="650" t="s">
        <v>75</v>
      </c>
      <c r="E45" s="623" t="s">
        <v>40</v>
      </c>
      <c r="F45" s="634">
        <v>0</v>
      </c>
      <c r="G45" s="634">
        <v>0</v>
      </c>
      <c r="H45" s="634">
        <v>0</v>
      </c>
      <c r="I45" s="634">
        <v>0</v>
      </c>
      <c r="J45" s="634">
        <v>0</v>
      </c>
      <c r="K45" s="634">
        <v>0</v>
      </c>
      <c r="L45" s="634">
        <v>0</v>
      </c>
      <c r="M45" s="634">
        <v>0</v>
      </c>
      <c r="N45" s="667">
        <v>50</v>
      </c>
      <c r="O45" s="667">
        <v>42</v>
      </c>
      <c r="P45" s="634">
        <v>24</v>
      </c>
      <c r="Q45" s="634">
        <v>26</v>
      </c>
      <c r="R45" s="634">
        <v>26</v>
      </c>
      <c r="S45" s="634">
        <v>26</v>
      </c>
      <c r="T45" s="634">
        <v>26</v>
      </c>
      <c r="U45" s="634">
        <v>26</v>
      </c>
    </row>
    <row r="46" ht="16.5" customHeight="1" spans="1:21">
      <c r="A46" s="651" t="s">
        <v>33</v>
      </c>
      <c r="B46" s="651" t="s">
        <v>76</v>
      </c>
      <c r="C46" s="638"/>
      <c r="D46" s="626" t="s">
        <v>77</v>
      </c>
      <c r="E46" s="627"/>
      <c r="F46" s="627"/>
      <c r="G46" s="627"/>
      <c r="H46" s="627"/>
      <c r="I46" s="627"/>
      <c r="J46" s="627"/>
      <c r="K46" s="627"/>
      <c r="L46" s="627"/>
      <c r="M46" s="627"/>
      <c r="N46" s="627"/>
      <c r="O46" s="627"/>
      <c r="P46" s="627"/>
      <c r="Q46" s="627"/>
      <c r="R46" s="627"/>
      <c r="S46" s="627"/>
      <c r="T46" s="627"/>
      <c r="U46" s="703"/>
    </row>
    <row r="47" ht="62.25" customHeight="1" spans="1:21">
      <c r="A47" s="599" t="s">
        <v>33</v>
      </c>
      <c r="B47" s="599" t="s">
        <v>76</v>
      </c>
      <c r="C47" s="638">
        <v>1</v>
      </c>
      <c r="D47" s="652" t="s">
        <v>78</v>
      </c>
      <c r="E47" s="116" t="s">
        <v>40</v>
      </c>
      <c r="F47" s="653">
        <v>19</v>
      </c>
      <c r="G47" s="653">
        <v>19</v>
      </c>
      <c r="H47" s="653">
        <v>19</v>
      </c>
      <c r="I47" s="610">
        <v>19</v>
      </c>
      <c r="J47" s="610">
        <v>20</v>
      </c>
      <c r="K47" s="610">
        <v>20</v>
      </c>
      <c r="L47" s="610">
        <v>21</v>
      </c>
      <c r="M47" s="691">
        <v>21</v>
      </c>
      <c r="N47" s="692">
        <v>21</v>
      </c>
      <c r="O47" s="692">
        <v>2</v>
      </c>
      <c r="P47" s="623">
        <v>2</v>
      </c>
      <c r="Q47" s="623">
        <v>2</v>
      </c>
      <c r="R47" s="623">
        <v>2</v>
      </c>
      <c r="S47" s="623">
        <v>2</v>
      </c>
      <c r="T47" s="623">
        <v>2</v>
      </c>
      <c r="U47" s="623">
        <v>2</v>
      </c>
    </row>
    <row r="48" ht="32.1" customHeight="1" spans="1:21">
      <c r="A48" s="599" t="s">
        <v>33</v>
      </c>
      <c r="B48" s="599" t="s">
        <v>76</v>
      </c>
      <c r="C48" s="638">
        <v>2</v>
      </c>
      <c r="D48" s="652" t="s">
        <v>79</v>
      </c>
      <c r="E48" s="116" t="s">
        <v>40</v>
      </c>
      <c r="F48" s="653">
        <v>13</v>
      </c>
      <c r="G48" s="653">
        <v>13</v>
      </c>
      <c r="H48" s="653">
        <v>13</v>
      </c>
      <c r="I48" s="610">
        <v>13</v>
      </c>
      <c r="J48" s="610">
        <v>14</v>
      </c>
      <c r="K48" s="610">
        <v>14</v>
      </c>
      <c r="L48" s="610">
        <v>15</v>
      </c>
      <c r="M48" s="691">
        <v>15</v>
      </c>
      <c r="N48" s="692">
        <v>14</v>
      </c>
      <c r="O48" s="692">
        <v>14</v>
      </c>
      <c r="P48" s="623">
        <v>15</v>
      </c>
      <c r="Q48" s="623">
        <v>15</v>
      </c>
      <c r="R48" s="623">
        <v>15</v>
      </c>
      <c r="S48" s="623">
        <v>15</v>
      </c>
      <c r="T48" s="623">
        <v>15</v>
      </c>
      <c r="U48" s="623">
        <v>15</v>
      </c>
    </row>
    <row r="49" ht="41.1" customHeight="1" spans="1:21">
      <c r="A49" s="599" t="s">
        <v>33</v>
      </c>
      <c r="B49" s="599" t="s">
        <v>76</v>
      </c>
      <c r="C49" s="638">
        <v>3</v>
      </c>
      <c r="D49" s="652" t="s">
        <v>80</v>
      </c>
      <c r="E49" s="116" t="s">
        <v>40</v>
      </c>
      <c r="F49" s="653">
        <v>99</v>
      </c>
      <c r="G49" s="653">
        <v>99</v>
      </c>
      <c r="H49" s="653">
        <v>99</v>
      </c>
      <c r="I49" s="610">
        <v>99</v>
      </c>
      <c r="J49" s="610">
        <v>11</v>
      </c>
      <c r="K49" s="610">
        <v>11</v>
      </c>
      <c r="L49" s="610">
        <v>11</v>
      </c>
      <c r="M49" s="691">
        <v>11</v>
      </c>
      <c r="N49" s="692">
        <v>11</v>
      </c>
      <c r="O49" s="692">
        <v>11</v>
      </c>
      <c r="P49" s="623">
        <v>11</v>
      </c>
      <c r="Q49" s="623">
        <v>11</v>
      </c>
      <c r="R49" s="623">
        <v>11</v>
      </c>
      <c r="S49" s="623">
        <v>11</v>
      </c>
      <c r="T49" s="623">
        <v>11</v>
      </c>
      <c r="U49" s="623">
        <v>11</v>
      </c>
    </row>
    <row r="50" ht="22.5" customHeight="1" spans="1:21">
      <c r="A50" s="651" t="s">
        <v>33</v>
      </c>
      <c r="B50" s="651" t="s">
        <v>81</v>
      </c>
      <c r="C50" s="638"/>
      <c r="D50" s="626" t="s">
        <v>82</v>
      </c>
      <c r="E50" s="627"/>
      <c r="F50" s="627"/>
      <c r="G50" s="627"/>
      <c r="H50" s="627"/>
      <c r="I50" s="627"/>
      <c r="J50" s="627"/>
      <c r="K50" s="627"/>
      <c r="L50" s="627"/>
      <c r="M50" s="627"/>
      <c r="N50" s="627"/>
      <c r="O50" s="627"/>
      <c r="P50" s="627"/>
      <c r="Q50" s="627"/>
      <c r="R50" s="627"/>
      <c r="S50" s="627"/>
      <c r="T50" s="627"/>
      <c r="U50" s="703"/>
    </row>
    <row r="51" ht="97.5" customHeight="1" spans="1:21">
      <c r="A51" s="599" t="s">
        <v>33</v>
      </c>
      <c r="B51" s="599" t="s">
        <v>81</v>
      </c>
      <c r="C51" s="638">
        <v>1</v>
      </c>
      <c r="D51" s="652" t="s">
        <v>83</v>
      </c>
      <c r="E51" s="116" t="s">
        <v>37</v>
      </c>
      <c r="F51" s="106">
        <v>0</v>
      </c>
      <c r="G51" s="106">
        <v>2</v>
      </c>
      <c r="H51" s="106">
        <v>3</v>
      </c>
      <c r="I51" s="693">
        <v>3</v>
      </c>
      <c r="J51" s="693">
        <v>4</v>
      </c>
      <c r="K51" s="693">
        <v>4</v>
      </c>
      <c r="L51" s="693">
        <v>25</v>
      </c>
      <c r="M51" s="694">
        <v>30</v>
      </c>
      <c r="N51" s="695">
        <v>35</v>
      </c>
      <c r="O51" s="695">
        <v>35</v>
      </c>
      <c r="P51" s="696">
        <v>37</v>
      </c>
      <c r="Q51" s="696">
        <v>38</v>
      </c>
      <c r="R51" s="696">
        <v>38</v>
      </c>
      <c r="S51" s="696">
        <v>38</v>
      </c>
      <c r="T51" s="696">
        <v>38</v>
      </c>
      <c r="U51" s="696">
        <v>38</v>
      </c>
    </row>
    <row r="52" ht="76.5" customHeight="1" spans="1:21">
      <c r="A52" s="599" t="s">
        <v>33</v>
      </c>
      <c r="B52" s="599" t="s">
        <v>81</v>
      </c>
      <c r="C52" s="638">
        <v>2</v>
      </c>
      <c r="D52" s="652" t="s">
        <v>84</v>
      </c>
      <c r="E52" s="116" t="s">
        <v>37</v>
      </c>
      <c r="F52" s="106">
        <v>0</v>
      </c>
      <c r="G52" s="106">
        <v>0</v>
      </c>
      <c r="H52" s="106">
        <v>0</v>
      </c>
      <c r="I52" s="693">
        <v>0</v>
      </c>
      <c r="J52" s="693">
        <v>0</v>
      </c>
      <c r="K52" s="693">
        <v>0</v>
      </c>
      <c r="L52" s="693">
        <v>3</v>
      </c>
      <c r="M52" s="694">
        <v>7</v>
      </c>
      <c r="N52" s="695">
        <v>10</v>
      </c>
      <c r="O52" s="695">
        <v>10</v>
      </c>
      <c r="P52" s="696">
        <v>11</v>
      </c>
      <c r="Q52" s="696">
        <v>11</v>
      </c>
      <c r="R52" s="696">
        <v>11</v>
      </c>
      <c r="S52" s="696">
        <v>11</v>
      </c>
      <c r="T52" s="696">
        <v>11</v>
      </c>
      <c r="U52" s="696">
        <v>11</v>
      </c>
    </row>
    <row r="53" ht="41.25" customHeight="1" spans="1:21">
      <c r="A53" s="599" t="s">
        <v>33</v>
      </c>
      <c r="B53" s="599" t="s">
        <v>81</v>
      </c>
      <c r="C53" s="638">
        <v>3</v>
      </c>
      <c r="D53" s="652" t="s">
        <v>85</v>
      </c>
      <c r="E53" s="116" t="s">
        <v>40</v>
      </c>
      <c r="F53" s="653">
        <v>10</v>
      </c>
      <c r="G53" s="653">
        <v>10</v>
      </c>
      <c r="H53" s="653">
        <v>12</v>
      </c>
      <c r="I53" s="610">
        <v>12</v>
      </c>
      <c r="J53" s="610">
        <v>15</v>
      </c>
      <c r="K53" s="610">
        <v>15</v>
      </c>
      <c r="L53" s="610">
        <v>3</v>
      </c>
      <c r="M53" s="691">
        <v>4</v>
      </c>
      <c r="N53" s="692">
        <v>15</v>
      </c>
      <c r="O53" s="692">
        <v>15</v>
      </c>
      <c r="P53" s="623">
        <v>5</v>
      </c>
      <c r="Q53" s="623">
        <v>6</v>
      </c>
      <c r="R53" s="623">
        <v>6</v>
      </c>
      <c r="S53" s="623">
        <v>6</v>
      </c>
      <c r="T53" s="623">
        <v>6</v>
      </c>
      <c r="U53" s="623">
        <v>6</v>
      </c>
    </row>
    <row r="54" ht="69.75" customHeight="1" spans="1:21">
      <c r="A54" s="599" t="s">
        <v>33</v>
      </c>
      <c r="B54" s="599" t="s">
        <v>81</v>
      </c>
      <c r="C54" s="638">
        <v>4</v>
      </c>
      <c r="D54" s="652" t="s">
        <v>86</v>
      </c>
      <c r="E54" s="116" t="s">
        <v>37</v>
      </c>
      <c r="F54" s="653">
        <v>0</v>
      </c>
      <c r="G54" s="653">
        <v>80</v>
      </c>
      <c r="H54" s="653">
        <v>100</v>
      </c>
      <c r="I54" s="610">
        <v>100</v>
      </c>
      <c r="J54" s="610">
        <v>100</v>
      </c>
      <c r="K54" s="610">
        <v>100</v>
      </c>
      <c r="L54" s="610">
        <v>100</v>
      </c>
      <c r="M54" s="691">
        <v>100</v>
      </c>
      <c r="N54" s="692">
        <v>100</v>
      </c>
      <c r="O54" s="692">
        <v>100</v>
      </c>
      <c r="P54" s="623">
        <v>100</v>
      </c>
      <c r="Q54" s="623">
        <v>100</v>
      </c>
      <c r="R54" s="623">
        <v>100</v>
      </c>
      <c r="S54" s="623">
        <v>100</v>
      </c>
      <c r="T54" s="623">
        <v>100</v>
      </c>
      <c r="U54" s="623">
        <v>100</v>
      </c>
    </row>
    <row r="55" ht="51" customHeight="1" spans="1:21">
      <c r="A55" s="599" t="s">
        <v>33</v>
      </c>
      <c r="B55" s="599" t="s">
        <v>81</v>
      </c>
      <c r="C55" s="638">
        <v>5</v>
      </c>
      <c r="D55" s="652" t="s">
        <v>87</v>
      </c>
      <c r="E55" s="116" t="s">
        <v>37</v>
      </c>
      <c r="F55" s="653">
        <v>100</v>
      </c>
      <c r="G55" s="653">
        <v>100</v>
      </c>
      <c r="H55" s="653">
        <v>100</v>
      </c>
      <c r="I55" s="610">
        <v>100</v>
      </c>
      <c r="J55" s="610">
        <v>100</v>
      </c>
      <c r="K55" s="610">
        <v>100</v>
      </c>
      <c r="L55" s="610">
        <v>100</v>
      </c>
      <c r="M55" s="691">
        <v>100</v>
      </c>
      <c r="N55" s="692">
        <v>100</v>
      </c>
      <c r="O55" s="692">
        <v>100</v>
      </c>
      <c r="P55" s="623">
        <v>100</v>
      </c>
      <c r="Q55" s="623">
        <v>100</v>
      </c>
      <c r="R55" s="623">
        <v>100</v>
      </c>
      <c r="S55" s="623">
        <v>100</v>
      </c>
      <c r="T55" s="623">
        <v>100</v>
      </c>
      <c r="U55" s="623">
        <v>100</v>
      </c>
    </row>
    <row r="56" ht="36.75" customHeight="1" spans="1:21">
      <c r="A56" s="599" t="s">
        <v>33</v>
      </c>
      <c r="B56" s="599" t="s">
        <v>81</v>
      </c>
      <c r="C56" s="638">
        <v>6</v>
      </c>
      <c r="D56" s="652" t="s">
        <v>88</v>
      </c>
      <c r="E56" s="116" t="s">
        <v>89</v>
      </c>
      <c r="F56" s="653">
        <v>11949</v>
      </c>
      <c r="G56" s="654">
        <v>14914</v>
      </c>
      <c r="H56" s="654">
        <v>15284</v>
      </c>
      <c r="I56" s="697">
        <v>16006</v>
      </c>
      <c r="J56" s="697">
        <v>15066</v>
      </c>
      <c r="K56" s="697">
        <v>28110</v>
      </c>
      <c r="L56" s="697">
        <v>29628</v>
      </c>
      <c r="M56" s="698">
        <v>32187</v>
      </c>
      <c r="N56" s="692">
        <v>30629</v>
      </c>
      <c r="O56" s="692">
        <v>33519</v>
      </c>
      <c r="P56" s="699">
        <v>34643</v>
      </c>
      <c r="Q56" s="699">
        <v>42001</v>
      </c>
      <c r="R56" s="699">
        <v>44910</v>
      </c>
      <c r="S56" s="699">
        <v>44910</v>
      </c>
      <c r="T56" s="699">
        <v>44910</v>
      </c>
      <c r="U56" s="699">
        <v>44910</v>
      </c>
    </row>
    <row r="57" ht="107.25" customHeight="1" spans="1:21">
      <c r="A57" s="599" t="s">
        <v>33</v>
      </c>
      <c r="B57" s="599" t="s">
        <v>81</v>
      </c>
      <c r="C57" s="638">
        <v>7</v>
      </c>
      <c r="D57" s="652" t="s">
        <v>90</v>
      </c>
      <c r="E57" s="116" t="s">
        <v>40</v>
      </c>
      <c r="F57" s="653">
        <v>5</v>
      </c>
      <c r="G57" s="653">
        <v>5</v>
      </c>
      <c r="H57" s="653">
        <v>5</v>
      </c>
      <c r="I57" s="610">
        <v>5</v>
      </c>
      <c r="J57" s="610">
        <v>5</v>
      </c>
      <c r="K57" s="610">
        <v>5</v>
      </c>
      <c r="L57" s="610">
        <v>5</v>
      </c>
      <c r="M57" s="691">
        <v>5</v>
      </c>
      <c r="N57" s="692">
        <v>5</v>
      </c>
      <c r="O57" s="692">
        <v>5</v>
      </c>
      <c r="P57" s="623">
        <v>5</v>
      </c>
      <c r="Q57" s="623">
        <v>5</v>
      </c>
      <c r="R57" s="623">
        <v>5</v>
      </c>
      <c r="S57" s="623">
        <v>5</v>
      </c>
      <c r="T57" s="623">
        <v>5</v>
      </c>
      <c r="U57" s="623">
        <v>5</v>
      </c>
    </row>
    <row r="58" ht="45" customHeight="1" spans="1:21">
      <c r="A58" s="599" t="s">
        <v>33</v>
      </c>
      <c r="B58" s="599" t="s">
        <v>81</v>
      </c>
      <c r="C58" s="638">
        <v>8</v>
      </c>
      <c r="D58" s="652" t="s">
        <v>91</v>
      </c>
      <c r="E58" s="116" t="s">
        <v>37</v>
      </c>
      <c r="F58" s="653">
        <v>70</v>
      </c>
      <c r="G58" s="653">
        <v>85</v>
      </c>
      <c r="H58" s="655">
        <v>85</v>
      </c>
      <c r="I58" s="676">
        <v>92</v>
      </c>
      <c r="J58" s="676">
        <v>95</v>
      </c>
      <c r="K58" s="676">
        <v>95</v>
      </c>
      <c r="L58" s="676">
        <v>95</v>
      </c>
      <c r="M58" s="700">
        <v>95</v>
      </c>
      <c r="N58" s="692">
        <v>95</v>
      </c>
      <c r="O58" s="692">
        <v>95</v>
      </c>
      <c r="P58" s="692">
        <v>95</v>
      </c>
      <c r="Q58" s="692">
        <v>95</v>
      </c>
      <c r="R58" s="692">
        <v>95</v>
      </c>
      <c r="S58" s="692">
        <v>95</v>
      </c>
      <c r="T58" s="692">
        <v>95</v>
      </c>
      <c r="U58" s="692">
        <v>95</v>
      </c>
    </row>
  </sheetData>
  <sheetProtection selectLockedCells="1" selectUnlockedCells="1"/>
  <mergeCells count="15">
    <mergeCell ref="J3:O3"/>
    <mergeCell ref="J8:L8"/>
    <mergeCell ref="B10:L10"/>
    <mergeCell ref="F11:U11"/>
    <mergeCell ref="D14:U14"/>
    <mergeCell ref="D23:U23"/>
    <mergeCell ref="D31:U31"/>
    <mergeCell ref="D39:U39"/>
    <mergeCell ref="D44:U44"/>
    <mergeCell ref="D46:U46"/>
    <mergeCell ref="D50:U50"/>
    <mergeCell ref="C11:C13"/>
    <mergeCell ref="D11:D13"/>
    <mergeCell ref="E11:E13"/>
    <mergeCell ref="A11:B12"/>
  </mergeCells>
  <pageMargins left="0.393700787401575" right="0.196850393700787" top="0.78740157480315" bottom="0.393700787401575" header="0.511811023622047" footer="0.31496062992126"/>
  <pageSetup paperSize="9" scale="73" firstPageNumber="0" fitToHeight="0" orientation="landscape" useFirstPageNumber="1"/>
  <headerFooter alignWithMargins="0">
    <oddFooter>&amp;C&amp;P</oddFooter>
  </headerFooter>
  <rowBreaks count="2" manualBreakCount="2">
    <brk id="22" max="16383" man="1"/>
    <brk id="3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5"/>
  <sheetViews>
    <sheetView topLeftCell="A133" workbookViewId="0">
      <selection activeCell="A7" sqref="A7:I135"/>
    </sheetView>
  </sheetViews>
  <sheetFormatPr defaultColWidth="9" defaultRowHeight="15"/>
  <cols>
    <col min="1" max="1" width="3.55238095238095" style="411" customWidth="1"/>
    <col min="2" max="2" width="3.43809523809524" style="411" customWidth="1"/>
    <col min="3" max="3" width="3.55238095238095" style="411" customWidth="1"/>
    <col min="4" max="4" width="3.43809523809524" style="411" customWidth="1"/>
    <col min="5" max="5" width="36.6666666666667" style="411" customWidth="1"/>
    <col min="6" max="6" width="20.3333333333333" style="411" customWidth="1"/>
    <col min="7" max="7" width="13.3333333333333" style="411" customWidth="1"/>
    <col min="8" max="8" width="42.3333333333333" style="411" customWidth="1"/>
    <col min="9" max="9" width="33.1047619047619" style="411" customWidth="1"/>
    <col min="10" max="14" width="9.1047619047619" style="411"/>
    <col min="15" max="15" width="44" style="411" customWidth="1"/>
    <col min="16" max="256" width="9.1047619047619" style="411"/>
    <col min="257" max="257" width="3.55238095238095" style="411" customWidth="1"/>
    <col min="258" max="258" width="3.43809523809524" style="411" customWidth="1"/>
    <col min="259" max="259" width="3.55238095238095" style="411" customWidth="1"/>
    <col min="260" max="260" width="3.43809523809524" style="411" customWidth="1"/>
    <col min="261" max="261" width="36.6666666666667" style="411" customWidth="1"/>
    <col min="262" max="262" width="20.3333333333333" style="411" customWidth="1"/>
    <col min="263" max="263" width="13.3333333333333" style="411" customWidth="1"/>
    <col min="264" max="264" width="33.8857142857143" style="411" customWidth="1"/>
    <col min="265" max="265" width="33.552380952381" style="411" customWidth="1"/>
    <col min="266" max="270" width="9.1047619047619" style="411"/>
    <col min="271" max="271" width="44" style="411" customWidth="1"/>
    <col min="272" max="512" width="9.1047619047619" style="411"/>
    <col min="513" max="513" width="3.55238095238095" style="411" customWidth="1"/>
    <col min="514" max="514" width="3.43809523809524" style="411" customWidth="1"/>
    <col min="515" max="515" width="3.55238095238095" style="411" customWidth="1"/>
    <col min="516" max="516" width="3.43809523809524" style="411" customWidth="1"/>
    <col min="517" max="517" width="36.6666666666667" style="411" customWidth="1"/>
    <col min="518" max="518" width="20.3333333333333" style="411" customWidth="1"/>
    <col min="519" max="519" width="13.3333333333333" style="411" customWidth="1"/>
    <col min="520" max="520" width="33.8857142857143" style="411" customWidth="1"/>
    <col min="521" max="521" width="33.552380952381" style="411" customWidth="1"/>
    <col min="522" max="526" width="9.1047619047619" style="411"/>
    <col min="527" max="527" width="44" style="411" customWidth="1"/>
    <col min="528" max="768" width="9.1047619047619" style="411"/>
    <col min="769" max="769" width="3.55238095238095" style="411" customWidth="1"/>
    <col min="770" max="770" width="3.43809523809524" style="411" customWidth="1"/>
    <col min="771" max="771" width="3.55238095238095" style="411" customWidth="1"/>
    <col min="772" max="772" width="3.43809523809524" style="411" customWidth="1"/>
    <col min="773" max="773" width="36.6666666666667" style="411" customWidth="1"/>
    <col min="774" max="774" width="20.3333333333333" style="411" customWidth="1"/>
    <col min="775" max="775" width="13.3333333333333" style="411" customWidth="1"/>
    <col min="776" max="776" width="33.8857142857143" style="411" customWidth="1"/>
    <col min="777" max="777" width="33.552380952381" style="411" customWidth="1"/>
    <col min="778" max="782" width="9.1047619047619" style="411"/>
    <col min="783" max="783" width="44" style="411" customWidth="1"/>
    <col min="784" max="1024" width="9.1047619047619" style="411"/>
    <col min="1025" max="1025" width="3.55238095238095" style="411" customWidth="1"/>
    <col min="1026" max="1026" width="3.43809523809524" style="411" customWidth="1"/>
    <col min="1027" max="1027" width="3.55238095238095" style="411" customWidth="1"/>
    <col min="1028" max="1028" width="3.43809523809524" style="411" customWidth="1"/>
    <col min="1029" max="1029" width="36.6666666666667" style="411" customWidth="1"/>
    <col min="1030" max="1030" width="20.3333333333333" style="411" customWidth="1"/>
    <col min="1031" max="1031" width="13.3333333333333" style="411" customWidth="1"/>
    <col min="1032" max="1032" width="33.8857142857143" style="411" customWidth="1"/>
    <col min="1033" max="1033" width="33.552380952381" style="411" customWidth="1"/>
    <col min="1034" max="1038" width="9.1047619047619" style="411"/>
    <col min="1039" max="1039" width="44" style="411" customWidth="1"/>
    <col min="1040" max="1280" width="9.1047619047619" style="411"/>
    <col min="1281" max="1281" width="3.55238095238095" style="411" customWidth="1"/>
    <col min="1282" max="1282" width="3.43809523809524" style="411" customWidth="1"/>
    <col min="1283" max="1283" width="3.55238095238095" style="411" customWidth="1"/>
    <col min="1284" max="1284" width="3.43809523809524" style="411" customWidth="1"/>
    <col min="1285" max="1285" width="36.6666666666667" style="411" customWidth="1"/>
    <col min="1286" max="1286" width="20.3333333333333" style="411" customWidth="1"/>
    <col min="1287" max="1287" width="13.3333333333333" style="411" customWidth="1"/>
    <col min="1288" max="1288" width="33.8857142857143" style="411" customWidth="1"/>
    <col min="1289" max="1289" width="33.552380952381" style="411" customWidth="1"/>
    <col min="1290" max="1294" width="9.1047619047619" style="411"/>
    <col min="1295" max="1295" width="44" style="411" customWidth="1"/>
    <col min="1296" max="1536" width="9.1047619047619" style="411"/>
    <col min="1537" max="1537" width="3.55238095238095" style="411" customWidth="1"/>
    <col min="1538" max="1538" width="3.43809523809524" style="411" customWidth="1"/>
    <col min="1539" max="1539" width="3.55238095238095" style="411" customWidth="1"/>
    <col min="1540" max="1540" width="3.43809523809524" style="411" customWidth="1"/>
    <col min="1541" max="1541" width="36.6666666666667" style="411" customWidth="1"/>
    <col min="1542" max="1542" width="20.3333333333333" style="411" customWidth="1"/>
    <col min="1543" max="1543" width="13.3333333333333" style="411" customWidth="1"/>
    <col min="1544" max="1544" width="33.8857142857143" style="411" customWidth="1"/>
    <col min="1545" max="1545" width="33.552380952381" style="411" customWidth="1"/>
    <col min="1546" max="1550" width="9.1047619047619" style="411"/>
    <col min="1551" max="1551" width="44" style="411" customWidth="1"/>
    <col min="1552" max="1792" width="9.1047619047619" style="411"/>
    <col min="1793" max="1793" width="3.55238095238095" style="411" customWidth="1"/>
    <col min="1794" max="1794" width="3.43809523809524" style="411" customWidth="1"/>
    <col min="1795" max="1795" width="3.55238095238095" style="411" customWidth="1"/>
    <col min="1796" max="1796" width="3.43809523809524" style="411" customWidth="1"/>
    <col min="1797" max="1797" width="36.6666666666667" style="411" customWidth="1"/>
    <col min="1798" max="1798" width="20.3333333333333" style="411" customWidth="1"/>
    <col min="1799" max="1799" width="13.3333333333333" style="411" customWidth="1"/>
    <col min="1800" max="1800" width="33.8857142857143" style="411" customWidth="1"/>
    <col min="1801" max="1801" width="33.552380952381" style="411" customWidth="1"/>
    <col min="1802" max="1806" width="9.1047619047619" style="411"/>
    <col min="1807" max="1807" width="44" style="411" customWidth="1"/>
    <col min="1808" max="2048" width="9.1047619047619" style="411"/>
    <col min="2049" max="2049" width="3.55238095238095" style="411" customWidth="1"/>
    <col min="2050" max="2050" width="3.43809523809524" style="411" customWidth="1"/>
    <col min="2051" max="2051" width="3.55238095238095" style="411" customWidth="1"/>
    <col min="2052" max="2052" width="3.43809523809524" style="411" customWidth="1"/>
    <col min="2053" max="2053" width="36.6666666666667" style="411" customWidth="1"/>
    <col min="2054" max="2054" width="20.3333333333333" style="411" customWidth="1"/>
    <col min="2055" max="2055" width="13.3333333333333" style="411" customWidth="1"/>
    <col min="2056" max="2056" width="33.8857142857143" style="411" customWidth="1"/>
    <col min="2057" max="2057" width="33.552380952381" style="411" customWidth="1"/>
    <col min="2058" max="2062" width="9.1047619047619" style="411"/>
    <col min="2063" max="2063" width="44" style="411" customWidth="1"/>
    <col min="2064" max="2304" width="9.1047619047619" style="411"/>
    <col min="2305" max="2305" width="3.55238095238095" style="411" customWidth="1"/>
    <col min="2306" max="2306" width="3.43809523809524" style="411" customWidth="1"/>
    <col min="2307" max="2307" width="3.55238095238095" style="411" customWidth="1"/>
    <col min="2308" max="2308" width="3.43809523809524" style="411" customWidth="1"/>
    <col min="2309" max="2309" width="36.6666666666667" style="411" customWidth="1"/>
    <col min="2310" max="2310" width="20.3333333333333" style="411" customWidth="1"/>
    <col min="2311" max="2311" width="13.3333333333333" style="411" customWidth="1"/>
    <col min="2312" max="2312" width="33.8857142857143" style="411" customWidth="1"/>
    <col min="2313" max="2313" width="33.552380952381" style="411" customWidth="1"/>
    <col min="2314" max="2318" width="9.1047619047619" style="411"/>
    <col min="2319" max="2319" width="44" style="411" customWidth="1"/>
    <col min="2320" max="2560" width="9.1047619047619" style="411"/>
    <col min="2561" max="2561" width="3.55238095238095" style="411" customWidth="1"/>
    <col min="2562" max="2562" width="3.43809523809524" style="411" customWidth="1"/>
    <col min="2563" max="2563" width="3.55238095238095" style="411" customWidth="1"/>
    <col min="2564" max="2564" width="3.43809523809524" style="411" customWidth="1"/>
    <col min="2565" max="2565" width="36.6666666666667" style="411" customWidth="1"/>
    <col min="2566" max="2566" width="20.3333333333333" style="411" customWidth="1"/>
    <col min="2567" max="2567" width="13.3333333333333" style="411" customWidth="1"/>
    <col min="2568" max="2568" width="33.8857142857143" style="411" customWidth="1"/>
    <col min="2569" max="2569" width="33.552380952381" style="411" customWidth="1"/>
    <col min="2570" max="2574" width="9.1047619047619" style="411"/>
    <col min="2575" max="2575" width="44" style="411" customWidth="1"/>
    <col min="2576" max="2816" width="9.1047619047619" style="411"/>
    <col min="2817" max="2817" width="3.55238095238095" style="411" customWidth="1"/>
    <col min="2818" max="2818" width="3.43809523809524" style="411" customWidth="1"/>
    <col min="2819" max="2819" width="3.55238095238095" style="411" customWidth="1"/>
    <col min="2820" max="2820" width="3.43809523809524" style="411" customWidth="1"/>
    <col min="2821" max="2821" width="36.6666666666667" style="411" customWidth="1"/>
    <col min="2822" max="2822" width="20.3333333333333" style="411" customWidth="1"/>
    <col min="2823" max="2823" width="13.3333333333333" style="411" customWidth="1"/>
    <col min="2824" max="2824" width="33.8857142857143" style="411" customWidth="1"/>
    <col min="2825" max="2825" width="33.552380952381" style="411" customWidth="1"/>
    <col min="2826" max="2830" width="9.1047619047619" style="411"/>
    <col min="2831" max="2831" width="44" style="411" customWidth="1"/>
    <col min="2832" max="3072" width="9.1047619047619" style="411"/>
    <col min="3073" max="3073" width="3.55238095238095" style="411" customWidth="1"/>
    <col min="3074" max="3074" width="3.43809523809524" style="411" customWidth="1"/>
    <col min="3075" max="3075" width="3.55238095238095" style="411" customWidth="1"/>
    <col min="3076" max="3076" width="3.43809523809524" style="411" customWidth="1"/>
    <col min="3077" max="3077" width="36.6666666666667" style="411" customWidth="1"/>
    <col min="3078" max="3078" width="20.3333333333333" style="411" customWidth="1"/>
    <col min="3079" max="3079" width="13.3333333333333" style="411" customWidth="1"/>
    <col min="3080" max="3080" width="33.8857142857143" style="411" customWidth="1"/>
    <col min="3081" max="3081" width="33.552380952381" style="411" customWidth="1"/>
    <col min="3082" max="3086" width="9.1047619047619" style="411"/>
    <col min="3087" max="3087" width="44" style="411" customWidth="1"/>
    <col min="3088" max="3328" width="9.1047619047619" style="411"/>
    <col min="3329" max="3329" width="3.55238095238095" style="411" customWidth="1"/>
    <col min="3330" max="3330" width="3.43809523809524" style="411" customWidth="1"/>
    <col min="3331" max="3331" width="3.55238095238095" style="411" customWidth="1"/>
    <col min="3332" max="3332" width="3.43809523809524" style="411" customWidth="1"/>
    <col min="3333" max="3333" width="36.6666666666667" style="411" customWidth="1"/>
    <col min="3334" max="3334" width="20.3333333333333" style="411" customWidth="1"/>
    <col min="3335" max="3335" width="13.3333333333333" style="411" customWidth="1"/>
    <col min="3336" max="3336" width="33.8857142857143" style="411" customWidth="1"/>
    <col min="3337" max="3337" width="33.552380952381" style="411" customWidth="1"/>
    <col min="3338" max="3342" width="9.1047619047619" style="411"/>
    <col min="3343" max="3343" width="44" style="411" customWidth="1"/>
    <col min="3344" max="3584" width="9.1047619047619" style="411"/>
    <col min="3585" max="3585" width="3.55238095238095" style="411" customWidth="1"/>
    <col min="3586" max="3586" width="3.43809523809524" style="411" customWidth="1"/>
    <col min="3587" max="3587" width="3.55238095238095" style="411" customWidth="1"/>
    <col min="3588" max="3588" width="3.43809523809524" style="411" customWidth="1"/>
    <col min="3589" max="3589" width="36.6666666666667" style="411" customWidth="1"/>
    <col min="3590" max="3590" width="20.3333333333333" style="411" customWidth="1"/>
    <col min="3591" max="3591" width="13.3333333333333" style="411" customWidth="1"/>
    <col min="3592" max="3592" width="33.8857142857143" style="411" customWidth="1"/>
    <col min="3593" max="3593" width="33.552380952381" style="411" customWidth="1"/>
    <col min="3594" max="3598" width="9.1047619047619" style="411"/>
    <col min="3599" max="3599" width="44" style="411" customWidth="1"/>
    <col min="3600" max="3840" width="9.1047619047619" style="411"/>
    <col min="3841" max="3841" width="3.55238095238095" style="411" customWidth="1"/>
    <col min="3842" max="3842" width="3.43809523809524" style="411" customWidth="1"/>
    <col min="3843" max="3843" width="3.55238095238095" style="411" customWidth="1"/>
    <col min="3844" max="3844" width="3.43809523809524" style="411" customWidth="1"/>
    <col min="3845" max="3845" width="36.6666666666667" style="411" customWidth="1"/>
    <col min="3846" max="3846" width="20.3333333333333" style="411" customWidth="1"/>
    <col min="3847" max="3847" width="13.3333333333333" style="411" customWidth="1"/>
    <col min="3848" max="3848" width="33.8857142857143" style="411" customWidth="1"/>
    <col min="3849" max="3849" width="33.552380952381" style="411" customWidth="1"/>
    <col min="3850" max="3854" width="9.1047619047619" style="411"/>
    <col min="3855" max="3855" width="44" style="411" customWidth="1"/>
    <col min="3856" max="4096" width="9.1047619047619" style="411"/>
    <col min="4097" max="4097" width="3.55238095238095" style="411" customWidth="1"/>
    <col min="4098" max="4098" width="3.43809523809524" style="411" customWidth="1"/>
    <col min="4099" max="4099" width="3.55238095238095" style="411" customWidth="1"/>
    <col min="4100" max="4100" width="3.43809523809524" style="411" customWidth="1"/>
    <col min="4101" max="4101" width="36.6666666666667" style="411" customWidth="1"/>
    <col min="4102" max="4102" width="20.3333333333333" style="411" customWidth="1"/>
    <col min="4103" max="4103" width="13.3333333333333" style="411" customWidth="1"/>
    <col min="4104" max="4104" width="33.8857142857143" style="411" customWidth="1"/>
    <col min="4105" max="4105" width="33.552380952381" style="411" customWidth="1"/>
    <col min="4106" max="4110" width="9.1047619047619" style="411"/>
    <col min="4111" max="4111" width="44" style="411" customWidth="1"/>
    <col min="4112" max="4352" width="9.1047619047619" style="411"/>
    <col min="4353" max="4353" width="3.55238095238095" style="411" customWidth="1"/>
    <col min="4354" max="4354" width="3.43809523809524" style="411" customWidth="1"/>
    <col min="4355" max="4355" width="3.55238095238095" style="411" customWidth="1"/>
    <col min="4356" max="4356" width="3.43809523809524" style="411" customWidth="1"/>
    <col min="4357" max="4357" width="36.6666666666667" style="411" customWidth="1"/>
    <col min="4358" max="4358" width="20.3333333333333" style="411" customWidth="1"/>
    <col min="4359" max="4359" width="13.3333333333333" style="411" customWidth="1"/>
    <col min="4360" max="4360" width="33.8857142857143" style="411" customWidth="1"/>
    <col min="4361" max="4361" width="33.552380952381" style="411" customWidth="1"/>
    <col min="4362" max="4366" width="9.1047619047619" style="411"/>
    <col min="4367" max="4367" width="44" style="411" customWidth="1"/>
    <col min="4368" max="4608" width="9.1047619047619" style="411"/>
    <col min="4609" max="4609" width="3.55238095238095" style="411" customWidth="1"/>
    <col min="4610" max="4610" width="3.43809523809524" style="411" customWidth="1"/>
    <col min="4611" max="4611" width="3.55238095238095" style="411" customWidth="1"/>
    <col min="4612" max="4612" width="3.43809523809524" style="411" customWidth="1"/>
    <col min="4613" max="4613" width="36.6666666666667" style="411" customWidth="1"/>
    <col min="4614" max="4614" width="20.3333333333333" style="411" customWidth="1"/>
    <col min="4615" max="4615" width="13.3333333333333" style="411" customWidth="1"/>
    <col min="4616" max="4616" width="33.8857142857143" style="411" customWidth="1"/>
    <col min="4617" max="4617" width="33.552380952381" style="411" customWidth="1"/>
    <col min="4618" max="4622" width="9.1047619047619" style="411"/>
    <col min="4623" max="4623" width="44" style="411" customWidth="1"/>
    <col min="4624" max="4864" width="9.1047619047619" style="411"/>
    <col min="4865" max="4865" width="3.55238095238095" style="411" customWidth="1"/>
    <col min="4866" max="4866" width="3.43809523809524" style="411" customWidth="1"/>
    <col min="4867" max="4867" width="3.55238095238095" style="411" customWidth="1"/>
    <col min="4868" max="4868" width="3.43809523809524" style="411" customWidth="1"/>
    <col min="4869" max="4869" width="36.6666666666667" style="411" customWidth="1"/>
    <col min="4870" max="4870" width="20.3333333333333" style="411" customWidth="1"/>
    <col min="4871" max="4871" width="13.3333333333333" style="411" customWidth="1"/>
    <col min="4872" max="4872" width="33.8857142857143" style="411" customWidth="1"/>
    <col min="4873" max="4873" width="33.552380952381" style="411" customWidth="1"/>
    <col min="4874" max="4878" width="9.1047619047619" style="411"/>
    <col min="4879" max="4879" width="44" style="411" customWidth="1"/>
    <col min="4880" max="5120" width="9.1047619047619" style="411"/>
    <col min="5121" max="5121" width="3.55238095238095" style="411" customWidth="1"/>
    <col min="5122" max="5122" width="3.43809523809524" style="411" customWidth="1"/>
    <col min="5123" max="5123" width="3.55238095238095" style="411" customWidth="1"/>
    <col min="5124" max="5124" width="3.43809523809524" style="411" customWidth="1"/>
    <col min="5125" max="5125" width="36.6666666666667" style="411" customWidth="1"/>
    <col min="5126" max="5126" width="20.3333333333333" style="411" customWidth="1"/>
    <col min="5127" max="5127" width="13.3333333333333" style="411" customWidth="1"/>
    <col min="5128" max="5128" width="33.8857142857143" style="411" customWidth="1"/>
    <col min="5129" max="5129" width="33.552380952381" style="411" customWidth="1"/>
    <col min="5130" max="5134" width="9.1047619047619" style="411"/>
    <col min="5135" max="5135" width="44" style="411" customWidth="1"/>
    <col min="5136" max="5376" width="9.1047619047619" style="411"/>
    <col min="5377" max="5377" width="3.55238095238095" style="411" customWidth="1"/>
    <col min="5378" max="5378" width="3.43809523809524" style="411" customWidth="1"/>
    <col min="5379" max="5379" width="3.55238095238095" style="411" customWidth="1"/>
    <col min="5380" max="5380" width="3.43809523809524" style="411" customWidth="1"/>
    <col min="5381" max="5381" width="36.6666666666667" style="411" customWidth="1"/>
    <col min="5382" max="5382" width="20.3333333333333" style="411" customWidth="1"/>
    <col min="5383" max="5383" width="13.3333333333333" style="411" customWidth="1"/>
    <col min="5384" max="5384" width="33.8857142857143" style="411" customWidth="1"/>
    <col min="5385" max="5385" width="33.552380952381" style="411" customWidth="1"/>
    <col min="5386" max="5390" width="9.1047619047619" style="411"/>
    <col min="5391" max="5391" width="44" style="411" customWidth="1"/>
    <col min="5392" max="5632" width="9.1047619047619" style="411"/>
    <col min="5633" max="5633" width="3.55238095238095" style="411" customWidth="1"/>
    <col min="5634" max="5634" width="3.43809523809524" style="411" customWidth="1"/>
    <col min="5635" max="5635" width="3.55238095238095" style="411" customWidth="1"/>
    <col min="5636" max="5636" width="3.43809523809524" style="411" customWidth="1"/>
    <col min="5637" max="5637" width="36.6666666666667" style="411" customWidth="1"/>
    <col min="5638" max="5638" width="20.3333333333333" style="411" customWidth="1"/>
    <col min="5639" max="5639" width="13.3333333333333" style="411" customWidth="1"/>
    <col min="5640" max="5640" width="33.8857142857143" style="411" customWidth="1"/>
    <col min="5641" max="5641" width="33.552380952381" style="411" customWidth="1"/>
    <col min="5642" max="5646" width="9.1047619047619" style="411"/>
    <col min="5647" max="5647" width="44" style="411" customWidth="1"/>
    <col min="5648" max="5888" width="9.1047619047619" style="411"/>
    <col min="5889" max="5889" width="3.55238095238095" style="411" customWidth="1"/>
    <col min="5890" max="5890" width="3.43809523809524" style="411" customWidth="1"/>
    <col min="5891" max="5891" width="3.55238095238095" style="411" customWidth="1"/>
    <col min="5892" max="5892" width="3.43809523809524" style="411" customWidth="1"/>
    <col min="5893" max="5893" width="36.6666666666667" style="411" customWidth="1"/>
    <col min="5894" max="5894" width="20.3333333333333" style="411" customWidth="1"/>
    <col min="5895" max="5895" width="13.3333333333333" style="411" customWidth="1"/>
    <col min="5896" max="5896" width="33.8857142857143" style="411" customWidth="1"/>
    <col min="5897" max="5897" width="33.552380952381" style="411" customWidth="1"/>
    <col min="5898" max="5902" width="9.1047619047619" style="411"/>
    <col min="5903" max="5903" width="44" style="411" customWidth="1"/>
    <col min="5904" max="6144" width="9.1047619047619" style="411"/>
    <col min="6145" max="6145" width="3.55238095238095" style="411" customWidth="1"/>
    <col min="6146" max="6146" width="3.43809523809524" style="411" customWidth="1"/>
    <col min="6147" max="6147" width="3.55238095238095" style="411" customWidth="1"/>
    <col min="6148" max="6148" width="3.43809523809524" style="411" customWidth="1"/>
    <col min="6149" max="6149" width="36.6666666666667" style="411" customWidth="1"/>
    <col min="6150" max="6150" width="20.3333333333333" style="411" customWidth="1"/>
    <col min="6151" max="6151" width="13.3333333333333" style="411" customWidth="1"/>
    <col min="6152" max="6152" width="33.8857142857143" style="411" customWidth="1"/>
    <col min="6153" max="6153" width="33.552380952381" style="411" customWidth="1"/>
    <col min="6154" max="6158" width="9.1047619047619" style="411"/>
    <col min="6159" max="6159" width="44" style="411" customWidth="1"/>
    <col min="6160" max="6400" width="9.1047619047619" style="411"/>
    <col min="6401" max="6401" width="3.55238095238095" style="411" customWidth="1"/>
    <col min="6402" max="6402" width="3.43809523809524" style="411" customWidth="1"/>
    <col min="6403" max="6403" width="3.55238095238095" style="411" customWidth="1"/>
    <col min="6404" max="6404" width="3.43809523809524" style="411" customWidth="1"/>
    <col min="6405" max="6405" width="36.6666666666667" style="411" customWidth="1"/>
    <col min="6406" max="6406" width="20.3333333333333" style="411" customWidth="1"/>
    <col min="6407" max="6407" width="13.3333333333333" style="411" customWidth="1"/>
    <col min="6408" max="6408" width="33.8857142857143" style="411" customWidth="1"/>
    <col min="6409" max="6409" width="33.552380952381" style="411" customWidth="1"/>
    <col min="6410" max="6414" width="9.1047619047619" style="411"/>
    <col min="6415" max="6415" width="44" style="411" customWidth="1"/>
    <col min="6416" max="6656" width="9.1047619047619" style="411"/>
    <col min="6657" max="6657" width="3.55238095238095" style="411" customWidth="1"/>
    <col min="6658" max="6658" width="3.43809523809524" style="411" customWidth="1"/>
    <col min="6659" max="6659" width="3.55238095238095" style="411" customWidth="1"/>
    <col min="6660" max="6660" width="3.43809523809524" style="411" customWidth="1"/>
    <col min="6661" max="6661" width="36.6666666666667" style="411" customWidth="1"/>
    <col min="6662" max="6662" width="20.3333333333333" style="411" customWidth="1"/>
    <col min="6663" max="6663" width="13.3333333333333" style="411" customWidth="1"/>
    <col min="6664" max="6664" width="33.8857142857143" style="411" customWidth="1"/>
    <col min="6665" max="6665" width="33.552380952381" style="411" customWidth="1"/>
    <col min="6666" max="6670" width="9.1047619047619" style="411"/>
    <col min="6671" max="6671" width="44" style="411" customWidth="1"/>
    <col min="6672" max="6912" width="9.1047619047619" style="411"/>
    <col min="6913" max="6913" width="3.55238095238095" style="411" customWidth="1"/>
    <col min="6914" max="6914" width="3.43809523809524" style="411" customWidth="1"/>
    <col min="6915" max="6915" width="3.55238095238095" style="411" customWidth="1"/>
    <col min="6916" max="6916" width="3.43809523809524" style="411" customWidth="1"/>
    <col min="6917" max="6917" width="36.6666666666667" style="411" customWidth="1"/>
    <col min="6918" max="6918" width="20.3333333333333" style="411" customWidth="1"/>
    <col min="6919" max="6919" width="13.3333333333333" style="411" customWidth="1"/>
    <col min="6920" max="6920" width="33.8857142857143" style="411" customWidth="1"/>
    <col min="6921" max="6921" width="33.552380952381" style="411" customWidth="1"/>
    <col min="6922" max="6926" width="9.1047619047619" style="411"/>
    <col min="6927" max="6927" width="44" style="411" customWidth="1"/>
    <col min="6928" max="7168" width="9.1047619047619" style="411"/>
    <col min="7169" max="7169" width="3.55238095238095" style="411" customWidth="1"/>
    <col min="7170" max="7170" width="3.43809523809524" style="411" customWidth="1"/>
    <col min="7171" max="7171" width="3.55238095238095" style="411" customWidth="1"/>
    <col min="7172" max="7172" width="3.43809523809524" style="411" customWidth="1"/>
    <col min="7173" max="7173" width="36.6666666666667" style="411" customWidth="1"/>
    <col min="7174" max="7174" width="20.3333333333333" style="411" customWidth="1"/>
    <col min="7175" max="7175" width="13.3333333333333" style="411" customWidth="1"/>
    <col min="7176" max="7176" width="33.8857142857143" style="411" customWidth="1"/>
    <col min="7177" max="7177" width="33.552380952381" style="411" customWidth="1"/>
    <col min="7178" max="7182" width="9.1047619047619" style="411"/>
    <col min="7183" max="7183" width="44" style="411" customWidth="1"/>
    <col min="7184" max="7424" width="9.1047619047619" style="411"/>
    <col min="7425" max="7425" width="3.55238095238095" style="411" customWidth="1"/>
    <col min="7426" max="7426" width="3.43809523809524" style="411" customWidth="1"/>
    <col min="7427" max="7427" width="3.55238095238095" style="411" customWidth="1"/>
    <col min="7428" max="7428" width="3.43809523809524" style="411" customWidth="1"/>
    <col min="7429" max="7429" width="36.6666666666667" style="411" customWidth="1"/>
    <col min="7430" max="7430" width="20.3333333333333" style="411" customWidth="1"/>
    <col min="7431" max="7431" width="13.3333333333333" style="411" customWidth="1"/>
    <col min="7432" max="7432" width="33.8857142857143" style="411" customWidth="1"/>
    <col min="7433" max="7433" width="33.552380952381" style="411" customWidth="1"/>
    <col min="7434" max="7438" width="9.1047619047619" style="411"/>
    <col min="7439" max="7439" width="44" style="411" customWidth="1"/>
    <col min="7440" max="7680" width="9.1047619047619" style="411"/>
    <col min="7681" max="7681" width="3.55238095238095" style="411" customWidth="1"/>
    <col min="7682" max="7682" width="3.43809523809524" style="411" customWidth="1"/>
    <col min="7683" max="7683" width="3.55238095238095" style="411" customWidth="1"/>
    <col min="7684" max="7684" width="3.43809523809524" style="411" customWidth="1"/>
    <col min="7685" max="7685" width="36.6666666666667" style="411" customWidth="1"/>
    <col min="7686" max="7686" width="20.3333333333333" style="411" customWidth="1"/>
    <col min="7687" max="7687" width="13.3333333333333" style="411" customWidth="1"/>
    <col min="7688" max="7688" width="33.8857142857143" style="411" customWidth="1"/>
    <col min="7689" max="7689" width="33.552380952381" style="411" customWidth="1"/>
    <col min="7690" max="7694" width="9.1047619047619" style="411"/>
    <col min="7695" max="7695" width="44" style="411" customWidth="1"/>
    <col min="7696" max="7936" width="9.1047619047619" style="411"/>
    <col min="7937" max="7937" width="3.55238095238095" style="411" customWidth="1"/>
    <col min="7938" max="7938" width="3.43809523809524" style="411" customWidth="1"/>
    <col min="7939" max="7939" width="3.55238095238095" style="411" customWidth="1"/>
    <col min="7940" max="7940" width="3.43809523809524" style="411" customWidth="1"/>
    <col min="7941" max="7941" width="36.6666666666667" style="411" customWidth="1"/>
    <col min="7942" max="7942" width="20.3333333333333" style="411" customWidth="1"/>
    <col min="7943" max="7943" width="13.3333333333333" style="411" customWidth="1"/>
    <col min="7944" max="7944" width="33.8857142857143" style="411" customWidth="1"/>
    <col min="7945" max="7945" width="33.552380952381" style="411" customWidth="1"/>
    <col min="7946" max="7950" width="9.1047619047619" style="411"/>
    <col min="7951" max="7951" width="44" style="411" customWidth="1"/>
    <col min="7952" max="8192" width="9.1047619047619" style="411"/>
    <col min="8193" max="8193" width="3.55238095238095" style="411" customWidth="1"/>
    <col min="8194" max="8194" width="3.43809523809524" style="411" customWidth="1"/>
    <col min="8195" max="8195" width="3.55238095238095" style="411" customWidth="1"/>
    <col min="8196" max="8196" width="3.43809523809524" style="411" customWidth="1"/>
    <col min="8197" max="8197" width="36.6666666666667" style="411" customWidth="1"/>
    <col min="8198" max="8198" width="20.3333333333333" style="411" customWidth="1"/>
    <col min="8199" max="8199" width="13.3333333333333" style="411" customWidth="1"/>
    <col min="8200" max="8200" width="33.8857142857143" style="411" customWidth="1"/>
    <col min="8201" max="8201" width="33.552380952381" style="411" customWidth="1"/>
    <col min="8202" max="8206" width="9.1047619047619" style="411"/>
    <col min="8207" max="8207" width="44" style="411" customWidth="1"/>
    <col min="8208" max="8448" width="9.1047619047619" style="411"/>
    <col min="8449" max="8449" width="3.55238095238095" style="411" customWidth="1"/>
    <col min="8450" max="8450" width="3.43809523809524" style="411" customWidth="1"/>
    <col min="8451" max="8451" width="3.55238095238095" style="411" customWidth="1"/>
    <col min="8452" max="8452" width="3.43809523809524" style="411" customWidth="1"/>
    <col min="8453" max="8453" width="36.6666666666667" style="411" customWidth="1"/>
    <col min="8454" max="8454" width="20.3333333333333" style="411" customWidth="1"/>
    <col min="8455" max="8455" width="13.3333333333333" style="411" customWidth="1"/>
    <col min="8456" max="8456" width="33.8857142857143" style="411" customWidth="1"/>
    <col min="8457" max="8457" width="33.552380952381" style="411" customWidth="1"/>
    <col min="8458" max="8462" width="9.1047619047619" style="411"/>
    <col min="8463" max="8463" width="44" style="411" customWidth="1"/>
    <col min="8464" max="8704" width="9.1047619047619" style="411"/>
    <col min="8705" max="8705" width="3.55238095238095" style="411" customWidth="1"/>
    <col min="8706" max="8706" width="3.43809523809524" style="411" customWidth="1"/>
    <col min="8707" max="8707" width="3.55238095238095" style="411" customWidth="1"/>
    <col min="8708" max="8708" width="3.43809523809524" style="411" customWidth="1"/>
    <col min="8709" max="8709" width="36.6666666666667" style="411" customWidth="1"/>
    <col min="8710" max="8710" width="20.3333333333333" style="411" customWidth="1"/>
    <col min="8711" max="8711" width="13.3333333333333" style="411" customWidth="1"/>
    <col min="8712" max="8712" width="33.8857142857143" style="411" customWidth="1"/>
    <col min="8713" max="8713" width="33.552380952381" style="411" customWidth="1"/>
    <col min="8714" max="8718" width="9.1047619047619" style="411"/>
    <col min="8719" max="8719" width="44" style="411" customWidth="1"/>
    <col min="8720" max="8960" width="9.1047619047619" style="411"/>
    <col min="8961" max="8961" width="3.55238095238095" style="411" customWidth="1"/>
    <col min="8962" max="8962" width="3.43809523809524" style="411" customWidth="1"/>
    <col min="8963" max="8963" width="3.55238095238095" style="411" customWidth="1"/>
    <col min="8964" max="8964" width="3.43809523809524" style="411" customWidth="1"/>
    <col min="8965" max="8965" width="36.6666666666667" style="411" customWidth="1"/>
    <col min="8966" max="8966" width="20.3333333333333" style="411" customWidth="1"/>
    <col min="8967" max="8967" width="13.3333333333333" style="411" customWidth="1"/>
    <col min="8968" max="8968" width="33.8857142857143" style="411" customWidth="1"/>
    <col min="8969" max="8969" width="33.552380952381" style="411" customWidth="1"/>
    <col min="8970" max="8974" width="9.1047619047619" style="411"/>
    <col min="8975" max="8975" width="44" style="411" customWidth="1"/>
    <col min="8976" max="9216" width="9.1047619047619" style="411"/>
    <col min="9217" max="9217" width="3.55238095238095" style="411" customWidth="1"/>
    <col min="9218" max="9218" width="3.43809523809524" style="411" customWidth="1"/>
    <col min="9219" max="9219" width="3.55238095238095" style="411" customWidth="1"/>
    <col min="9220" max="9220" width="3.43809523809524" style="411" customWidth="1"/>
    <col min="9221" max="9221" width="36.6666666666667" style="411" customWidth="1"/>
    <col min="9222" max="9222" width="20.3333333333333" style="411" customWidth="1"/>
    <col min="9223" max="9223" width="13.3333333333333" style="411" customWidth="1"/>
    <col min="9224" max="9224" width="33.8857142857143" style="411" customWidth="1"/>
    <col min="9225" max="9225" width="33.552380952381" style="411" customWidth="1"/>
    <col min="9226" max="9230" width="9.1047619047619" style="411"/>
    <col min="9231" max="9231" width="44" style="411" customWidth="1"/>
    <col min="9232" max="9472" width="9.1047619047619" style="411"/>
    <col min="9473" max="9473" width="3.55238095238095" style="411" customWidth="1"/>
    <col min="9474" max="9474" width="3.43809523809524" style="411" customWidth="1"/>
    <col min="9475" max="9475" width="3.55238095238095" style="411" customWidth="1"/>
    <col min="9476" max="9476" width="3.43809523809524" style="411" customWidth="1"/>
    <col min="9477" max="9477" width="36.6666666666667" style="411" customWidth="1"/>
    <col min="9478" max="9478" width="20.3333333333333" style="411" customWidth="1"/>
    <col min="9479" max="9479" width="13.3333333333333" style="411" customWidth="1"/>
    <col min="9480" max="9480" width="33.8857142857143" style="411" customWidth="1"/>
    <col min="9481" max="9481" width="33.552380952381" style="411" customWidth="1"/>
    <col min="9482" max="9486" width="9.1047619047619" style="411"/>
    <col min="9487" max="9487" width="44" style="411" customWidth="1"/>
    <col min="9488" max="9728" width="9.1047619047619" style="411"/>
    <col min="9729" max="9729" width="3.55238095238095" style="411" customWidth="1"/>
    <col min="9730" max="9730" width="3.43809523809524" style="411" customWidth="1"/>
    <col min="9731" max="9731" width="3.55238095238095" style="411" customWidth="1"/>
    <col min="9732" max="9732" width="3.43809523809524" style="411" customWidth="1"/>
    <col min="9733" max="9733" width="36.6666666666667" style="411" customWidth="1"/>
    <col min="9734" max="9734" width="20.3333333333333" style="411" customWidth="1"/>
    <col min="9735" max="9735" width="13.3333333333333" style="411" customWidth="1"/>
    <col min="9736" max="9736" width="33.8857142857143" style="411" customWidth="1"/>
    <col min="9737" max="9737" width="33.552380952381" style="411" customWidth="1"/>
    <col min="9738" max="9742" width="9.1047619047619" style="411"/>
    <col min="9743" max="9743" width="44" style="411" customWidth="1"/>
    <col min="9744" max="9984" width="9.1047619047619" style="411"/>
    <col min="9985" max="9985" width="3.55238095238095" style="411" customWidth="1"/>
    <col min="9986" max="9986" width="3.43809523809524" style="411" customWidth="1"/>
    <col min="9987" max="9987" width="3.55238095238095" style="411" customWidth="1"/>
    <col min="9988" max="9988" width="3.43809523809524" style="411" customWidth="1"/>
    <col min="9989" max="9989" width="36.6666666666667" style="411" customWidth="1"/>
    <col min="9990" max="9990" width="20.3333333333333" style="411" customWidth="1"/>
    <col min="9991" max="9991" width="13.3333333333333" style="411" customWidth="1"/>
    <col min="9992" max="9992" width="33.8857142857143" style="411" customWidth="1"/>
    <col min="9993" max="9993" width="33.552380952381" style="411" customWidth="1"/>
    <col min="9994" max="9998" width="9.1047619047619" style="411"/>
    <col min="9999" max="9999" width="44" style="411" customWidth="1"/>
    <col min="10000" max="10240" width="9.1047619047619" style="411"/>
    <col min="10241" max="10241" width="3.55238095238095" style="411" customWidth="1"/>
    <col min="10242" max="10242" width="3.43809523809524" style="411" customWidth="1"/>
    <col min="10243" max="10243" width="3.55238095238095" style="411" customWidth="1"/>
    <col min="10244" max="10244" width="3.43809523809524" style="411" customWidth="1"/>
    <col min="10245" max="10245" width="36.6666666666667" style="411" customWidth="1"/>
    <col min="10246" max="10246" width="20.3333333333333" style="411" customWidth="1"/>
    <col min="10247" max="10247" width="13.3333333333333" style="411" customWidth="1"/>
    <col min="10248" max="10248" width="33.8857142857143" style="411" customWidth="1"/>
    <col min="10249" max="10249" width="33.552380952381" style="411" customWidth="1"/>
    <col min="10250" max="10254" width="9.1047619047619" style="411"/>
    <col min="10255" max="10255" width="44" style="411" customWidth="1"/>
    <col min="10256" max="10496" width="9.1047619047619" style="411"/>
    <col min="10497" max="10497" width="3.55238095238095" style="411" customWidth="1"/>
    <col min="10498" max="10498" width="3.43809523809524" style="411" customWidth="1"/>
    <col min="10499" max="10499" width="3.55238095238095" style="411" customWidth="1"/>
    <col min="10500" max="10500" width="3.43809523809524" style="411" customWidth="1"/>
    <col min="10501" max="10501" width="36.6666666666667" style="411" customWidth="1"/>
    <col min="10502" max="10502" width="20.3333333333333" style="411" customWidth="1"/>
    <col min="10503" max="10503" width="13.3333333333333" style="411" customWidth="1"/>
    <col min="10504" max="10504" width="33.8857142857143" style="411" customWidth="1"/>
    <col min="10505" max="10505" width="33.552380952381" style="411" customWidth="1"/>
    <col min="10506" max="10510" width="9.1047619047619" style="411"/>
    <col min="10511" max="10511" width="44" style="411" customWidth="1"/>
    <col min="10512" max="10752" width="9.1047619047619" style="411"/>
    <col min="10753" max="10753" width="3.55238095238095" style="411" customWidth="1"/>
    <col min="10754" max="10754" width="3.43809523809524" style="411" customWidth="1"/>
    <col min="10755" max="10755" width="3.55238095238095" style="411" customWidth="1"/>
    <col min="10756" max="10756" width="3.43809523809524" style="411" customWidth="1"/>
    <col min="10757" max="10757" width="36.6666666666667" style="411" customWidth="1"/>
    <col min="10758" max="10758" width="20.3333333333333" style="411" customWidth="1"/>
    <col min="10759" max="10759" width="13.3333333333333" style="411" customWidth="1"/>
    <col min="10760" max="10760" width="33.8857142857143" style="411" customWidth="1"/>
    <col min="10761" max="10761" width="33.552380952381" style="411" customWidth="1"/>
    <col min="10762" max="10766" width="9.1047619047619" style="411"/>
    <col min="10767" max="10767" width="44" style="411" customWidth="1"/>
    <col min="10768" max="11008" width="9.1047619047619" style="411"/>
    <col min="11009" max="11009" width="3.55238095238095" style="411" customWidth="1"/>
    <col min="11010" max="11010" width="3.43809523809524" style="411" customWidth="1"/>
    <col min="11011" max="11011" width="3.55238095238095" style="411" customWidth="1"/>
    <col min="11012" max="11012" width="3.43809523809524" style="411" customWidth="1"/>
    <col min="11013" max="11013" width="36.6666666666667" style="411" customWidth="1"/>
    <col min="11014" max="11014" width="20.3333333333333" style="411" customWidth="1"/>
    <col min="11015" max="11015" width="13.3333333333333" style="411" customWidth="1"/>
    <col min="11016" max="11016" width="33.8857142857143" style="411" customWidth="1"/>
    <col min="11017" max="11017" width="33.552380952381" style="411" customWidth="1"/>
    <col min="11018" max="11022" width="9.1047619047619" style="411"/>
    <col min="11023" max="11023" width="44" style="411" customWidth="1"/>
    <col min="11024" max="11264" width="9.1047619047619" style="411"/>
    <col min="11265" max="11265" width="3.55238095238095" style="411" customWidth="1"/>
    <col min="11266" max="11266" width="3.43809523809524" style="411" customWidth="1"/>
    <col min="11267" max="11267" width="3.55238095238095" style="411" customWidth="1"/>
    <col min="11268" max="11268" width="3.43809523809524" style="411" customWidth="1"/>
    <col min="11269" max="11269" width="36.6666666666667" style="411" customWidth="1"/>
    <col min="11270" max="11270" width="20.3333333333333" style="411" customWidth="1"/>
    <col min="11271" max="11271" width="13.3333333333333" style="411" customWidth="1"/>
    <col min="11272" max="11272" width="33.8857142857143" style="411" customWidth="1"/>
    <col min="11273" max="11273" width="33.552380952381" style="411" customWidth="1"/>
    <col min="11274" max="11278" width="9.1047619047619" style="411"/>
    <col min="11279" max="11279" width="44" style="411" customWidth="1"/>
    <col min="11280" max="11520" width="9.1047619047619" style="411"/>
    <col min="11521" max="11521" width="3.55238095238095" style="411" customWidth="1"/>
    <col min="11522" max="11522" width="3.43809523809524" style="411" customWidth="1"/>
    <col min="11523" max="11523" width="3.55238095238095" style="411" customWidth="1"/>
    <col min="11524" max="11524" width="3.43809523809524" style="411" customWidth="1"/>
    <col min="11525" max="11525" width="36.6666666666667" style="411" customWidth="1"/>
    <col min="11526" max="11526" width="20.3333333333333" style="411" customWidth="1"/>
    <col min="11527" max="11527" width="13.3333333333333" style="411" customWidth="1"/>
    <col min="11528" max="11528" width="33.8857142857143" style="411" customWidth="1"/>
    <col min="11529" max="11529" width="33.552380952381" style="411" customWidth="1"/>
    <col min="11530" max="11534" width="9.1047619047619" style="411"/>
    <col min="11535" max="11535" width="44" style="411" customWidth="1"/>
    <col min="11536" max="11776" width="9.1047619047619" style="411"/>
    <col min="11777" max="11777" width="3.55238095238095" style="411" customWidth="1"/>
    <col min="11778" max="11778" width="3.43809523809524" style="411" customWidth="1"/>
    <col min="11779" max="11779" width="3.55238095238095" style="411" customWidth="1"/>
    <col min="11780" max="11780" width="3.43809523809524" style="411" customWidth="1"/>
    <col min="11781" max="11781" width="36.6666666666667" style="411" customWidth="1"/>
    <col min="11782" max="11782" width="20.3333333333333" style="411" customWidth="1"/>
    <col min="11783" max="11783" width="13.3333333333333" style="411" customWidth="1"/>
    <col min="11784" max="11784" width="33.8857142857143" style="411" customWidth="1"/>
    <col min="11785" max="11785" width="33.552380952381" style="411" customWidth="1"/>
    <col min="11786" max="11790" width="9.1047619047619" style="411"/>
    <col min="11791" max="11791" width="44" style="411" customWidth="1"/>
    <col min="11792" max="12032" width="9.1047619047619" style="411"/>
    <col min="12033" max="12033" width="3.55238095238095" style="411" customWidth="1"/>
    <col min="12034" max="12034" width="3.43809523809524" style="411" customWidth="1"/>
    <col min="12035" max="12035" width="3.55238095238095" style="411" customWidth="1"/>
    <col min="12036" max="12036" width="3.43809523809524" style="411" customWidth="1"/>
    <col min="12037" max="12037" width="36.6666666666667" style="411" customWidth="1"/>
    <col min="12038" max="12038" width="20.3333333333333" style="411" customWidth="1"/>
    <col min="12039" max="12039" width="13.3333333333333" style="411" customWidth="1"/>
    <col min="12040" max="12040" width="33.8857142857143" style="411" customWidth="1"/>
    <col min="12041" max="12041" width="33.552380952381" style="411" customWidth="1"/>
    <col min="12042" max="12046" width="9.1047619047619" style="411"/>
    <col min="12047" max="12047" width="44" style="411" customWidth="1"/>
    <col min="12048" max="12288" width="9.1047619047619" style="411"/>
    <col min="12289" max="12289" width="3.55238095238095" style="411" customWidth="1"/>
    <col min="12290" max="12290" width="3.43809523809524" style="411" customWidth="1"/>
    <col min="12291" max="12291" width="3.55238095238095" style="411" customWidth="1"/>
    <col min="12292" max="12292" width="3.43809523809524" style="411" customWidth="1"/>
    <col min="12293" max="12293" width="36.6666666666667" style="411" customWidth="1"/>
    <col min="12294" max="12294" width="20.3333333333333" style="411" customWidth="1"/>
    <col min="12295" max="12295" width="13.3333333333333" style="411" customWidth="1"/>
    <col min="12296" max="12296" width="33.8857142857143" style="411" customWidth="1"/>
    <col min="12297" max="12297" width="33.552380952381" style="411" customWidth="1"/>
    <col min="12298" max="12302" width="9.1047619047619" style="411"/>
    <col min="12303" max="12303" width="44" style="411" customWidth="1"/>
    <col min="12304" max="12544" width="9.1047619047619" style="411"/>
    <col min="12545" max="12545" width="3.55238095238095" style="411" customWidth="1"/>
    <col min="12546" max="12546" width="3.43809523809524" style="411" customWidth="1"/>
    <col min="12547" max="12547" width="3.55238095238095" style="411" customWidth="1"/>
    <col min="12548" max="12548" width="3.43809523809524" style="411" customWidth="1"/>
    <col min="12549" max="12549" width="36.6666666666667" style="411" customWidth="1"/>
    <col min="12550" max="12550" width="20.3333333333333" style="411" customWidth="1"/>
    <col min="12551" max="12551" width="13.3333333333333" style="411" customWidth="1"/>
    <col min="12552" max="12552" width="33.8857142857143" style="411" customWidth="1"/>
    <col min="12553" max="12553" width="33.552380952381" style="411" customWidth="1"/>
    <col min="12554" max="12558" width="9.1047619047619" style="411"/>
    <col min="12559" max="12559" width="44" style="411" customWidth="1"/>
    <col min="12560" max="12800" width="9.1047619047619" style="411"/>
    <col min="12801" max="12801" width="3.55238095238095" style="411" customWidth="1"/>
    <col min="12802" max="12802" width="3.43809523809524" style="411" customWidth="1"/>
    <col min="12803" max="12803" width="3.55238095238095" style="411" customWidth="1"/>
    <col min="12804" max="12804" width="3.43809523809524" style="411" customWidth="1"/>
    <col min="12805" max="12805" width="36.6666666666667" style="411" customWidth="1"/>
    <col min="12806" max="12806" width="20.3333333333333" style="411" customWidth="1"/>
    <col min="12807" max="12807" width="13.3333333333333" style="411" customWidth="1"/>
    <col min="12808" max="12808" width="33.8857142857143" style="411" customWidth="1"/>
    <col min="12809" max="12809" width="33.552380952381" style="411" customWidth="1"/>
    <col min="12810" max="12814" width="9.1047619047619" style="411"/>
    <col min="12815" max="12815" width="44" style="411" customWidth="1"/>
    <col min="12816" max="13056" width="9.1047619047619" style="411"/>
    <col min="13057" max="13057" width="3.55238095238095" style="411" customWidth="1"/>
    <col min="13058" max="13058" width="3.43809523809524" style="411" customWidth="1"/>
    <col min="13059" max="13059" width="3.55238095238095" style="411" customWidth="1"/>
    <col min="13060" max="13060" width="3.43809523809524" style="411" customWidth="1"/>
    <col min="13061" max="13061" width="36.6666666666667" style="411" customWidth="1"/>
    <col min="13062" max="13062" width="20.3333333333333" style="411" customWidth="1"/>
    <col min="13063" max="13063" width="13.3333333333333" style="411" customWidth="1"/>
    <col min="13064" max="13064" width="33.8857142857143" style="411" customWidth="1"/>
    <col min="13065" max="13065" width="33.552380952381" style="411" customWidth="1"/>
    <col min="13066" max="13070" width="9.1047619047619" style="411"/>
    <col min="13071" max="13071" width="44" style="411" customWidth="1"/>
    <col min="13072" max="13312" width="9.1047619047619" style="411"/>
    <col min="13313" max="13313" width="3.55238095238095" style="411" customWidth="1"/>
    <col min="13314" max="13314" width="3.43809523809524" style="411" customWidth="1"/>
    <col min="13315" max="13315" width="3.55238095238095" style="411" customWidth="1"/>
    <col min="13316" max="13316" width="3.43809523809524" style="411" customWidth="1"/>
    <col min="13317" max="13317" width="36.6666666666667" style="411" customWidth="1"/>
    <col min="13318" max="13318" width="20.3333333333333" style="411" customWidth="1"/>
    <col min="13319" max="13319" width="13.3333333333333" style="411" customWidth="1"/>
    <col min="13320" max="13320" width="33.8857142857143" style="411" customWidth="1"/>
    <col min="13321" max="13321" width="33.552380952381" style="411" customWidth="1"/>
    <col min="13322" max="13326" width="9.1047619047619" style="411"/>
    <col min="13327" max="13327" width="44" style="411" customWidth="1"/>
    <col min="13328" max="13568" width="9.1047619047619" style="411"/>
    <col min="13569" max="13569" width="3.55238095238095" style="411" customWidth="1"/>
    <col min="13570" max="13570" width="3.43809523809524" style="411" customWidth="1"/>
    <col min="13571" max="13571" width="3.55238095238095" style="411" customWidth="1"/>
    <col min="13572" max="13572" width="3.43809523809524" style="411" customWidth="1"/>
    <col min="13573" max="13573" width="36.6666666666667" style="411" customWidth="1"/>
    <col min="13574" max="13574" width="20.3333333333333" style="411" customWidth="1"/>
    <col min="13575" max="13575" width="13.3333333333333" style="411" customWidth="1"/>
    <col min="13576" max="13576" width="33.8857142857143" style="411" customWidth="1"/>
    <col min="13577" max="13577" width="33.552380952381" style="411" customWidth="1"/>
    <col min="13578" max="13582" width="9.1047619047619" style="411"/>
    <col min="13583" max="13583" width="44" style="411" customWidth="1"/>
    <col min="13584" max="13824" width="9.1047619047619" style="411"/>
    <col min="13825" max="13825" width="3.55238095238095" style="411" customWidth="1"/>
    <col min="13826" max="13826" width="3.43809523809524" style="411" customWidth="1"/>
    <col min="13827" max="13827" width="3.55238095238095" style="411" customWidth="1"/>
    <col min="13828" max="13828" width="3.43809523809524" style="411" customWidth="1"/>
    <col min="13829" max="13829" width="36.6666666666667" style="411" customWidth="1"/>
    <col min="13830" max="13830" width="20.3333333333333" style="411" customWidth="1"/>
    <col min="13831" max="13831" width="13.3333333333333" style="411" customWidth="1"/>
    <col min="13832" max="13832" width="33.8857142857143" style="411" customWidth="1"/>
    <col min="13833" max="13833" width="33.552380952381" style="411" customWidth="1"/>
    <col min="13834" max="13838" width="9.1047619047619" style="411"/>
    <col min="13839" max="13839" width="44" style="411" customWidth="1"/>
    <col min="13840" max="14080" width="9.1047619047619" style="411"/>
    <col min="14081" max="14081" width="3.55238095238095" style="411" customWidth="1"/>
    <col min="14082" max="14082" width="3.43809523809524" style="411" customWidth="1"/>
    <col min="14083" max="14083" width="3.55238095238095" style="411" customWidth="1"/>
    <col min="14084" max="14084" width="3.43809523809524" style="411" customWidth="1"/>
    <col min="14085" max="14085" width="36.6666666666667" style="411" customWidth="1"/>
    <col min="14086" max="14086" width="20.3333333333333" style="411" customWidth="1"/>
    <col min="14087" max="14087" width="13.3333333333333" style="411" customWidth="1"/>
    <col min="14088" max="14088" width="33.8857142857143" style="411" customWidth="1"/>
    <col min="14089" max="14089" width="33.552380952381" style="411" customWidth="1"/>
    <col min="14090" max="14094" width="9.1047619047619" style="411"/>
    <col min="14095" max="14095" width="44" style="411" customWidth="1"/>
    <col min="14096" max="14336" width="9.1047619047619" style="411"/>
    <col min="14337" max="14337" width="3.55238095238095" style="411" customWidth="1"/>
    <col min="14338" max="14338" width="3.43809523809524" style="411" customWidth="1"/>
    <col min="14339" max="14339" width="3.55238095238095" style="411" customWidth="1"/>
    <col min="14340" max="14340" width="3.43809523809524" style="411" customWidth="1"/>
    <col min="14341" max="14341" width="36.6666666666667" style="411" customWidth="1"/>
    <col min="14342" max="14342" width="20.3333333333333" style="411" customWidth="1"/>
    <col min="14343" max="14343" width="13.3333333333333" style="411" customWidth="1"/>
    <col min="14344" max="14344" width="33.8857142857143" style="411" customWidth="1"/>
    <col min="14345" max="14345" width="33.552380952381" style="411" customWidth="1"/>
    <col min="14346" max="14350" width="9.1047619047619" style="411"/>
    <col min="14351" max="14351" width="44" style="411" customWidth="1"/>
    <col min="14352" max="14592" width="9.1047619047619" style="411"/>
    <col min="14593" max="14593" width="3.55238095238095" style="411" customWidth="1"/>
    <col min="14594" max="14594" width="3.43809523809524" style="411" customWidth="1"/>
    <col min="14595" max="14595" width="3.55238095238095" style="411" customWidth="1"/>
    <col min="14596" max="14596" width="3.43809523809524" style="411" customWidth="1"/>
    <col min="14597" max="14597" width="36.6666666666667" style="411" customWidth="1"/>
    <col min="14598" max="14598" width="20.3333333333333" style="411" customWidth="1"/>
    <col min="14599" max="14599" width="13.3333333333333" style="411" customWidth="1"/>
    <col min="14600" max="14600" width="33.8857142857143" style="411" customWidth="1"/>
    <col min="14601" max="14601" width="33.552380952381" style="411" customWidth="1"/>
    <col min="14602" max="14606" width="9.1047619047619" style="411"/>
    <col min="14607" max="14607" width="44" style="411" customWidth="1"/>
    <col min="14608" max="14848" width="9.1047619047619" style="411"/>
    <col min="14849" max="14849" width="3.55238095238095" style="411" customWidth="1"/>
    <col min="14850" max="14850" width="3.43809523809524" style="411" customWidth="1"/>
    <col min="14851" max="14851" width="3.55238095238095" style="411" customWidth="1"/>
    <col min="14852" max="14852" width="3.43809523809524" style="411" customWidth="1"/>
    <col min="14853" max="14853" width="36.6666666666667" style="411" customWidth="1"/>
    <col min="14854" max="14854" width="20.3333333333333" style="411" customWidth="1"/>
    <col min="14855" max="14855" width="13.3333333333333" style="411" customWidth="1"/>
    <col min="14856" max="14856" width="33.8857142857143" style="411" customWidth="1"/>
    <col min="14857" max="14857" width="33.552380952381" style="411" customWidth="1"/>
    <col min="14858" max="14862" width="9.1047619047619" style="411"/>
    <col min="14863" max="14863" width="44" style="411" customWidth="1"/>
    <col min="14864" max="15104" width="9.1047619047619" style="411"/>
    <col min="15105" max="15105" width="3.55238095238095" style="411" customWidth="1"/>
    <col min="15106" max="15106" width="3.43809523809524" style="411" customWidth="1"/>
    <col min="15107" max="15107" width="3.55238095238095" style="411" customWidth="1"/>
    <col min="15108" max="15108" width="3.43809523809524" style="411" customWidth="1"/>
    <col min="15109" max="15109" width="36.6666666666667" style="411" customWidth="1"/>
    <col min="15110" max="15110" width="20.3333333333333" style="411" customWidth="1"/>
    <col min="15111" max="15111" width="13.3333333333333" style="411" customWidth="1"/>
    <col min="15112" max="15112" width="33.8857142857143" style="411" customWidth="1"/>
    <col min="15113" max="15113" width="33.552380952381" style="411" customWidth="1"/>
    <col min="15114" max="15118" width="9.1047619047619" style="411"/>
    <col min="15119" max="15119" width="44" style="411" customWidth="1"/>
    <col min="15120" max="15360" width="9.1047619047619" style="411"/>
    <col min="15361" max="15361" width="3.55238095238095" style="411" customWidth="1"/>
    <col min="15362" max="15362" width="3.43809523809524" style="411" customWidth="1"/>
    <col min="15363" max="15363" width="3.55238095238095" style="411" customWidth="1"/>
    <col min="15364" max="15364" width="3.43809523809524" style="411" customWidth="1"/>
    <col min="15365" max="15365" width="36.6666666666667" style="411" customWidth="1"/>
    <col min="15366" max="15366" width="20.3333333333333" style="411" customWidth="1"/>
    <col min="15367" max="15367" width="13.3333333333333" style="411" customWidth="1"/>
    <col min="15368" max="15368" width="33.8857142857143" style="411" customWidth="1"/>
    <col min="15369" max="15369" width="33.552380952381" style="411" customWidth="1"/>
    <col min="15370" max="15374" width="9.1047619047619" style="411"/>
    <col min="15375" max="15375" width="44" style="411" customWidth="1"/>
    <col min="15376" max="15616" width="9.1047619047619" style="411"/>
    <col min="15617" max="15617" width="3.55238095238095" style="411" customWidth="1"/>
    <col min="15618" max="15618" width="3.43809523809524" style="411" customWidth="1"/>
    <col min="15619" max="15619" width="3.55238095238095" style="411" customWidth="1"/>
    <col min="15620" max="15620" width="3.43809523809524" style="411" customWidth="1"/>
    <col min="15621" max="15621" width="36.6666666666667" style="411" customWidth="1"/>
    <col min="15622" max="15622" width="20.3333333333333" style="411" customWidth="1"/>
    <col min="15623" max="15623" width="13.3333333333333" style="411" customWidth="1"/>
    <col min="15624" max="15624" width="33.8857142857143" style="411" customWidth="1"/>
    <col min="15625" max="15625" width="33.552380952381" style="411" customWidth="1"/>
    <col min="15626" max="15630" width="9.1047619047619" style="411"/>
    <col min="15631" max="15631" width="44" style="411" customWidth="1"/>
    <col min="15632" max="15872" width="9.1047619047619" style="411"/>
    <col min="15873" max="15873" width="3.55238095238095" style="411" customWidth="1"/>
    <col min="15874" max="15874" width="3.43809523809524" style="411" customWidth="1"/>
    <col min="15875" max="15875" width="3.55238095238095" style="411" customWidth="1"/>
    <col min="15876" max="15876" width="3.43809523809524" style="411" customWidth="1"/>
    <col min="15877" max="15877" width="36.6666666666667" style="411" customWidth="1"/>
    <col min="15878" max="15878" width="20.3333333333333" style="411" customWidth="1"/>
    <col min="15879" max="15879" width="13.3333333333333" style="411" customWidth="1"/>
    <col min="15880" max="15880" width="33.8857142857143" style="411" customWidth="1"/>
    <col min="15881" max="15881" width="33.552380952381" style="411" customWidth="1"/>
    <col min="15882" max="15886" width="9.1047619047619" style="411"/>
    <col min="15887" max="15887" width="44" style="411" customWidth="1"/>
    <col min="15888" max="16128" width="9.1047619047619" style="411"/>
    <col min="16129" max="16129" width="3.55238095238095" style="411" customWidth="1"/>
    <col min="16130" max="16130" width="3.43809523809524" style="411" customWidth="1"/>
    <col min="16131" max="16131" width="3.55238095238095" style="411" customWidth="1"/>
    <col min="16132" max="16132" width="3.43809523809524" style="411" customWidth="1"/>
    <col min="16133" max="16133" width="36.6666666666667" style="411" customWidth="1"/>
    <col min="16134" max="16134" width="20.3333333333333" style="411" customWidth="1"/>
    <col min="16135" max="16135" width="13.3333333333333" style="411" customWidth="1"/>
    <col min="16136" max="16136" width="33.8857142857143" style="411" customWidth="1"/>
    <col min="16137" max="16137" width="33.552380952381" style="411" customWidth="1"/>
    <col min="16138" max="16142" width="9.1047619047619" style="411"/>
    <col min="16143" max="16143" width="44" style="411" customWidth="1"/>
    <col min="16144" max="16384" width="9.1047619047619" style="411"/>
  </cols>
  <sheetData>
    <row r="1" ht="1.5" customHeight="1" spans="1:9">
      <c r="A1" s="507"/>
      <c r="B1" s="508"/>
      <c r="C1" s="508"/>
      <c r="D1" s="508"/>
      <c r="E1" s="508"/>
      <c r="F1" s="508"/>
      <c r="G1" s="508"/>
      <c r="H1" s="509"/>
      <c r="I1" s="508"/>
    </row>
    <row r="2" s="505" customFormat="1" ht="12.75" hidden="1" customHeight="1" spans="1:9">
      <c r="A2" s="510"/>
      <c r="B2" s="510"/>
      <c r="C2" s="510"/>
      <c r="D2" s="415"/>
      <c r="E2" s="415"/>
      <c r="F2" s="415"/>
      <c r="G2" s="413"/>
      <c r="H2" s="511"/>
      <c r="I2" s="511"/>
    </row>
    <row r="3" s="505" customFormat="1" ht="0.75" customHeight="1" spans="1:9">
      <c r="A3" s="510"/>
      <c r="B3" s="510"/>
      <c r="C3" s="510"/>
      <c r="D3" s="415"/>
      <c r="E3" s="415"/>
      <c r="F3" s="415"/>
      <c r="G3" s="413"/>
      <c r="H3" s="413" t="s">
        <v>2</v>
      </c>
      <c r="I3" s="413"/>
    </row>
    <row r="4" s="505" customFormat="1" ht="14.25" hidden="1" customHeight="1" spans="1:9">
      <c r="A4" s="510"/>
      <c r="B4" s="510"/>
      <c r="C4" s="510"/>
      <c r="D4" s="415"/>
      <c r="E4" s="415"/>
      <c r="F4" s="415"/>
      <c r="G4" s="413"/>
      <c r="H4" s="511"/>
      <c r="I4" s="511"/>
    </row>
    <row r="5" s="408" customFormat="1" ht="13.5" hidden="1" customHeight="1" spans="1:9">
      <c r="A5" s="413"/>
      <c r="B5" s="413"/>
      <c r="C5" s="413"/>
      <c r="D5" s="413"/>
      <c r="E5" s="413"/>
      <c r="F5" s="413"/>
      <c r="G5" s="413"/>
      <c r="H5" s="512" t="s">
        <v>92</v>
      </c>
      <c r="I5" s="553"/>
    </row>
    <row r="6" s="408" customFormat="1" ht="26.25" hidden="1" customHeight="1" spans="1:9">
      <c r="A6" s="413"/>
      <c r="B6" s="413"/>
      <c r="C6" s="413"/>
      <c r="D6" s="413"/>
      <c r="E6" s="413"/>
      <c r="F6" s="413"/>
      <c r="G6" s="413"/>
      <c r="H6" s="512" t="s">
        <v>93</v>
      </c>
      <c r="I6" s="553"/>
    </row>
    <row r="7" s="408" customFormat="1" ht="14.1" customHeight="1" spans="1:9">
      <c r="A7" s="413"/>
      <c r="B7" s="413"/>
      <c r="C7" s="413"/>
      <c r="D7" s="413"/>
      <c r="E7" s="413"/>
      <c r="F7" s="413"/>
      <c r="G7" s="413"/>
      <c r="H7" s="511" t="s">
        <v>94</v>
      </c>
      <c r="I7" s="553"/>
    </row>
    <row r="8" s="408" customFormat="1" ht="14.1" customHeight="1" spans="1:9">
      <c r="A8" s="413"/>
      <c r="B8" s="413"/>
      <c r="C8" s="413"/>
      <c r="D8" s="413"/>
      <c r="E8" s="413"/>
      <c r="F8" s="413"/>
      <c r="G8" s="413"/>
      <c r="H8" s="511" t="s">
        <v>3</v>
      </c>
      <c r="I8" s="553"/>
    </row>
    <row r="9" s="408" customFormat="1" ht="14.1" customHeight="1" spans="1:9">
      <c r="A9" s="413"/>
      <c r="B9" s="413"/>
      <c r="C9" s="413"/>
      <c r="D9" s="413"/>
      <c r="E9" s="413"/>
      <c r="F9" s="413"/>
      <c r="G9" s="413"/>
      <c r="H9" s="511" t="s">
        <v>4</v>
      </c>
      <c r="I9" s="553"/>
    </row>
    <row r="10" s="408" customFormat="1" ht="14.1" customHeight="1" spans="1:11">
      <c r="A10" s="413"/>
      <c r="B10" s="413"/>
      <c r="C10" s="413"/>
      <c r="D10" s="413"/>
      <c r="E10" s="413"/>
      <c r="F10" s="413"/>
      <c r="G10" s="413"/>
      <c r="H10" s="513" t="s">
        <v>5</v>
      </c>
      <c r="I10" s="554"/>
      <c r="J10" s="555"/>
      <c r="K10" s="555"/>
    </row>
    <row r="11" s="505" customFormat="1" ht="14.1" customHeight="1" spans="1:9">
      <c r="A11" s="510"/>
      <c r="B11" s="510"/>
      <c r="C11" s="510"/>
      <c r="D11" s="415"/>
      <c r="E11" s="415"/>
      <c r="F11" s="415"/>
      <c r="G11" s="415"/>
      <c r="H11" s="415"/>
      <c r="I11" s="503"/>
    </row>
    <row r="12" s="505" customFormat="1" ht="14.1" customHeight="1" spans="1:9">
      <c r="A12" s="415" t="s">
        <v>95</v>
      </c>
      <c r="B12" s="415"/>
      <c r="C12" s="415"/>
      <c r="D12" s="415"/>
      <c r="E12" s="415"/>
      <c r="F12" s="415"/>
      <c r="G12" s="415"/>
      <c r="H12" s="415"/>
      <c r="I12" s="415"/>
    </row>
    <row r="13" s="505" customFormat="1" ht="7.5" customHeight="1" spans="1:9">
      <c r="A13" s="510"/>
      <c r="B13" s="510"/>
      <c r="C13" s="510"/>
      <c r="D13" s="415"/>
      <c r="E13" s="415"/>
      <c r="F13" s="415"/>
      <c r="G13" s="415"/>
      <c r="H13" s="415"/>
      <c r="I13" s="415"/>
    </row>
    <row r="14" ht="47.25" customHeight="1" spans="1:9">
      <c r="A14" s="514" t="s">
        <v>8</v>
      </c>
      <c r="B14" s="515"/>
      <c r="C14" s="515"/>
      <c r="D14" s="515"/>
      <c r="E14" s="515" t="s">
        <v>96</v>
      </c>
      <c r="F14" s="515" t="s">
        <v>97</v>
      </c>
      <c r="G14" s="515" t="s">
        <v>98</v>
      </c>
      <c r="H14" s="515" t="s">
        <v>99</v>
      </c>
      <c r="I14" s="556" t="s">
        <v>100</v>
      </c>
    </row>
    <row r="15" ht="15.75" customHeight="1" spans="1:9">
      <c r="A15" s="516" t="s">
        <v>29</v>
      </c>
      <c r="B15" s="494" t="s">
        <v>30</v>
      </c>
      <c r="C15" s="494" t="s">
        <v>101</v>
      </c>
      <c r="D15" s="494" t="s">
        <v>102</v>
      </c>
      <c r="E15" s="494"/>
      <c r="F15" s="494"/>
      <c r="G15" s="494"/>
      <c r="H15" s="494"/>
      <c r="I15" s="557"/>
    </row>
    <row r="16" s="506" customFormat="1" ht="27" customHeight="1" spans="1:9">
      <c r="A16" s="517" t="s">
        <v>33</v>
      </c>
      <c r="B16" s="518" t="s">
        <v>103</v>
      </c>
      <c r="C16" s="518"/>
      <c r="D16" s="518"/>
      <c r="E16" s="519" t="s">
        <v>104</v>
      </c>
      <c r="F16" s="520"/>
      <c r="G16" s="521"/>
      <c r="H16" s="521"/>
      <c r="I16" s="558"/>
    </row>
    <row r="17" s="506" customFormat="1" ht="78.75" spans="1:9">
      <c r="A17" s="522" t="s">
        <v>33</v>
      </c>
      <c r="B17" s="523" t="s">
        <v>103</v>
      </c>
      <c r="C17" s="523" t="s">
        <v>34</v>
      </c>
      <c r="D17" s="523"/>
      <c r="E17" s="524" t="s">
        <v>105</v>
      </c>
      <c r="F17" s="498" t="s">
        <v>106</v>
      </c>
      <c r="G17" s="524" t="s">
        <v>107</v>
      </c>
      <c r="H17" s="524" t="s">
        <v>108</v>
      </c>
      <c r="I17" s="559" t="s">
        <v>109</v>
      </c>
    </row>
    <row r="18" ht="59.25" customHeight="1" spans="1:9">
      <c r="A18" s="525" t="s">
        <v>33</v>
      </c>
      <c r="B18" s="526" t="s">
        <v>103</v>
      </c>
      <c r="C18" s="526" t="s">
        <v>34</v>
      </c>
      <c r="D18" s="526" t="s">
        <v>34</v>
      </c>
      <c r="E18" s="504" t="s">
        <v>110</v>
      </c>
      <c r="F18" s="498" t="s">
        <v>111</v>
      </c>
      <c r="G18" s="524" t="s">
        <v>107</v>
      </c>
      <c r="H18" s="504" t="s">
        <v>112</v>
      </c>
      <c r="I18" s="560" t="s">
        <v>113</v>
      </c>
    </row>
    <row r="19" ht="69" customHeight="1" spans="1:9">
      <c r="A19" s="525" t="s">
        <v>33</v>
      </c>
      <c r="B19" s="526" t="s">
        <v>103</v>
      </c>
      <c r="C19" s="526" t="s">
        <v>34</v>
      </c>
      <c r="D19" s="526" t="s">
        <v>50</v>
      </c>
      <c r="E19" s="504" t="s">
        <v>114</v>
      </c>
      <c r="F19" s="498" t="s">
        <v>115</v>
      </c>
      <c r="G19" s="524" t="s">
        <v>107</v>
      </c>
      <c r="H19" s="504" t="s">
        <v>116</v>
      </c>
      <c r="I19" s="560" t="s">
        <v>117</v>
      </c>
    </row>
    <row r="20" ht="67.5" customHeight="1" spans="1:9">
      <c r="A20" s="525" t="s">
        <v>33</v>
      </c>
      <c r="B20" s="526" t="s">
        <v>103</v>
      </c>
      <c r="C20" s="526" t="s">
        <v>34</v>
      </c>
      <c r="D20" s="526" t="s">
        <v>33</v>
      </c>
      <c r="E20" s="504" t="s">
        <v>118</v>
      </c>
      <c r="F20" s="498" t="s">
        <v>115</v>
      </c>
      <c r="G20" s="524" t="s">
        <v>107</v>
      </c>
      <c r="H20" s="504" t="s">
        <v>119</v>
      </c>
      <c r="I20" s="561" t="s">
        <v>120</v>
      </c>
    </row>
    <row r="21" ht="68.25" customHeight="1" spans="1:9">
      <c r="A21" s="525" t="s">
        <v>33</v>
      </c>
      <c r="B21" s="526" t="s">
        <v>103</v>
      </c>
      <c r="C21" s="526" t="s">
        <v>34</v>
      </c>
      <c r="D21" s="526" t="s">
        <v>67</v>
      </c>
      <c r="E21" s="527" t="s">
        <v>121</v>
      </c>
      <c r="F21" s="498" t="s">
        <v>115</v>
      </c>
      <c r="G21" s="524" t="s">
        <v>107</v>
      </c>
      <c r="H21" s="504" t="s">
        <v>122</v>
      </c>
      <c r="I21" s="561" t="s">
        <v>123</v>
      </c>
    </row>
    <row r="22" ht="72" customHeight="1" spans="1:9">
      <c r="A22" s="525" t="s">
        <v>33</v>
      </c>
      <c r="B22" s="526" t="s">
        <v>103</v>
      </c>
      <c r="C22" s="526" t="s">
        <v>34</v>
      </c>
      <c r="D22" s="526" t="s">
        <v>73</v>
      </c>
      <c r="E22" s="527" t="s">
        <v>124</v>
      </c>
      <c r="F22" s="498" t="s">
        <v>115</v>
      </c>
      <c r="G22" s="524" t="s">
        <v>107</v>
      </c>
      <c r="H22" s="504" t="s">
        <v>125</v>
      </c>
      <c r="I22" s="561" t="s">
        <v>126</v>
      </c>
    </row>
    <row r="23" ht="70.5" customHeight="1" spans="1:9">
      <c r="A23" s="525" t="s">
        <v>33</v>
      </c>
      <c r="B23" s="526" t="s">
        <v>103</v>
      </c>
      <c r="C23" s="526" t="s">
        <v>34</v>
      </c>
      <c r="D23" s="526" t="s">
        <v>76</v>
      </c>
      <c r="E23" s="527" t="s">
        <v>127</v>
      </c>
      <c r="F23" s="498" t="s">
        <v>115</v>
      </c>
      <c r="G23" s="524" t="s">
        <v>107</v>
      </c>
      <c r="H23" s="504" t="s">
        <v>128</v>
      </c>
      <c r="I23" s="561" t="s">
        <v>129</v>
      </c>
    </row>
    <row r="24" ht="70.5" customHeight="1" spans="1:9">
      <c r="A24" s="525" t="s">
        <v>33</v>
      </c>
      <c r="B24" s="526" t="s">
        <v>103</v>
      </c>
      <c r="C24" s="526" t="s">
        <v>34</v>
      </c>
      <c r="D24" s="526" t="s">
        <v>81</v>
      </c>
      <c r="E24" s="527" t="s">
        <v>130</v>
      </c>
      <c r="F24" s="498" t="s">
        <v>115</v>
      </c>
      <c r="G24" s="524" t="s">
        <v>107</v>
      </c>
      <c r="H24" s="504" t="s">
        <v>131</v>
      </c>
      <c r="I24" s="561" t="s">
        <v>132</v>
      </c>
    </row>
    <row r="25" ht="70.5" customHeight="1" spans="1:9">
      <c r="A25" s="525" t="s">
        <v>33</v>
      </c>
      <c r="B25" s="526" t="s">
        <v>103</v>
      </c>
      <c r="C25" s="526" t="s">
        <v>34</v>
      </c>
      <c r="D25" s="526" t="s">
        <v>133</v>
      </c>
      <c r="E25" s="504" t="s">
        <v>134</v>
      </c>
      <c r="F25" s="498" t="s">
        <v>115</v>
      </c>
      <c r="G25" s="524" t="s">
        <v>107</v>
      </c>
      <c r="H25" s="504"/>
      <c r="I25" s="561" t="s">
        <v>135</v>
      </c>
    </row>
    <row r="26" ht="70.5" customHeight="1" spans="1:9">
      <c r="A26" s="525" t="s">
        <v>33</v>
      </c>
      <c r="B26" s="526" t="s">
        <v>103</v>
      </c>
      <c r="C26" s="526" t="s">
        <v>34</v>
      </c>
      <c r="D26" s="526" t="s">
        <v>136</v>
      </c>
      <c r="E26" s="527" t="s">
        <v>137</v>
      </c>
      <c r="F26" s="498" t="s">
        <v>115</v>
      </c>
      <c r="G26" s="524" t="s">
        <v>107</v>
      </c>
      <c r="H26" s="504" t="s">
        <v>138</v>
      </c>
      <c r="I26" s="561" t="s">
        <v>139</v>
      </c>
    </row>
    <row r="27" ht="159.75" customHeight="1" spans="1:9">
      <c r="A27" s="525" t="s">
        <v>33</v>
      </c>
      <c r="B27" s="526" t="s">
        <v>103</v>
      </c>
      <c r="C27" s="526" t="s">
        <v>34</v>
      </c>
      <c r="D27" s="526" t="s">
        <v>140</v>
      </c>
      <c r="E27" s="504" t="s">
        <v>141</v>
      </c>
      <c r="F27" s="498" t="s">
        <v>115</v>
      </c>
      <c r="G27" s="524" t="s">
        <v>107</v>
      </c>
      <c r="H27" s="528" t="s">
        <v>142</v>
      </c>
      <c r="I27" s="561" t="s">
        <v>143</v>
      </c>
    </row>
    <row r="28" ht="74.25" customHeight="1" spans="1:9">
      <c r="A28" s="525" t="s">
        <v>33</v>
      </c>
      <c r="B28" s="526" t="s">
        <v>103</v>
      </c>
      <c r="C28" s="526" t="s">
        <v>34</v>
      </c>
      <c r="D28" s="526" t="s">
        <v>144</v>
      </c>
      <c r="E28" s="527" t="s">
        <v>145</v>
      </c>
      <c r="F28" s="498" t="s">
        <v>115</v>
      </c>
      <c r="G28" s="524" t="s">
        <v>107</v>
      </c>
      <c r="H28" s="528" t="s">
        <v>146</v>
      </c>
      <c r="I28" s="561" t="s">
        <v>143</v>
      </c>
    </row>
    <row r="29" ht="70.5" customHeight="1" spans="1:9">
      <c r="A29" s="525" t="s">
        <v>33</v>
      </c>
      <c r="B29" s="526" t="s">
        <v>103</v>
      </c>
      <c r="C29" s="526" t="s">
        <v>34</v>
      </c>
      <c r="D29" s="526" t="s">
        <v>147</v>
      </c>
      <c r="E29" s="504" t="s">
        <v>148</v>
      </c>
      <c r="F29" s="498" t="s">
        <v>115</v>
      </c>
      <c r="G29" s="524" t="s">
        <v>107</v>
      </c>
      <c r="H29" s="529" t="s">
        <v>149</v>
      </c>
      <c r="I29" s="560" t="s">
        <v>150</v>
      </c>
    </row>
    <row r="30" ht="69.75" customHeight="1" spans="1:9">
      <c r="A30" s="525" t="s">
        <v>33</v>
      </c>
      <c r="B30" s="526" t="s">
        <v>103</v>
      </c>
      <c r="C30" s="526" t="s">
        <v>50</v>
      </c>
      <c r="D30" s="526"/>
      <c r="E30" s="527" t="s">
        <v>151</v>
      </c>
      <c r="F30" s="498" t="s">
        <v>115</v>
      </c>
      <c r="G30" s="524" t="s">
        <v>107</v>
      </c>
      <c r="H30" s="504"/>
      <c r="I30" s="561" t="s">
        <v>152</v>
      </c>
    </row>
    <row r="31" ht="70.5" customHeight="1" spans="1:9">
      <c r="A31" s="525" t="s">
        <v>33</v>
      </c>
      <c r="B31" s="526" t="s">
        <v>103</v>
      </c>
      <c r="C31" s="526" t="s">
        <v>50</v>
      </c>
      <c r="D31" s="526" t="s">
        <v>34</v>
      </c>
      <c r="E31" s="504" t="s">
        <v>153</v>
      </c>
      <c r="F31" s="498" t="s">
        <v>115</v>
      </c>
      <c r="G31" s="524" t="s">
        <v>107</v>
      </c>
      <c r="H31" s="528" t="s">
        <v>154</v>
      </c>
      <c r="I31" s="562" t="s">
        <v>155</v>
      </c>
    </row>
    <row r="32" ht="71.25" customHeight="1" spans="1:9">
      <c r="A32" s="525" t="s">
        <v>33</v>
      </c>
      <c r="B32" s="526" t="s">
        <v>103</v>
      </c>
      <c r="C32" s="526" t="s">
        <v>50</v>
      </c>
      <c r="D32" s="526" t="s">
        <v>50</v>
      </c>
      <c r="E32" s="504" t="s">
        <v>156</v>
      </c>
      <c r="F32" s="498" t="s">
        <v>115</v>
      </c>
      <c r="G32" s="524" t="s">
        <v>107</v>
      </c>
      <c r="H32" s="528" t="s">
        <v>157</v>
      </c>
      <c r="I32" s="561" t="s">
        <v>113</v>
      </c>
    </row>
    <row r="33" ht="69" customHeight="1" spans="1:9">
      <c r="A33" s="525" t="s">
        <v>33</v>
      </c>
      <c r="B33" s="526" t="s">
        <v>103</v>
      </c>
      <c r="C33" s="526" t="s">
        <v>50</v>
      </c>
      <c r="D33" s="526" t="s">
        <v>33</v>
      </c>
      <c r="E33" s="504" t="s">
        <v>158</v>
      </c>
      <c r="F33" s="498" t="s">
        <v>159</v>
      </c>
      <c r="G33" s="524" t="s">
        <v>107</v>
      </c>
      <c r="H33" s="530" t="s">
        <v>160</v>
      </c>
      <c r="I33" s="561" t="s">
        <v>161</v>
      </c>
    </row>
    <row r="34" ht="69.75" customHeight="1" spans="1:9">
      <c r="A34" s="525" t="s">
        <v>33</v>
      </c>
      <c r="B34" s="526" t="s">
        <v>103</v>
      </c>
      <c r="C34" s="526" t="s">
        <v>50</v>
      </c>
      <c r="D34" s="526" t="s">
        <v>67</v>
      </c>
      <c r="E34" s="504" t="s">
        <v>162</v>
      </c>
      <c r="F34" s="498" t="s">
        <v>115</v>
      </c>
      <c r="G34" s="524" t="s">
        <v>107</v>
      </c>
      <c r="H34" s="504" t="s">
        <v>163</v>
      </c>
      <c r="I34" s="561" t="s">
        <v>164</v>
      </c>
    </row>
    <row r="35" ht="72" customHeight="1" spans="1:9">
      <c r="A35" s="525" t="s">
        <v>33</v>
      </c>
      <c r="B35" s="526" t="s">
        <v>103</v>
      </c>
      <c r="C35" s="526" t="s">
        <v>50</v>
      </c>
      <c r="D35" s="526" t="s">
        <v>73</v>
      </c>
      <c r="E35" s="504" t="s">
        <v>165</v>
      </c>
      <c r="F35" s="498" t="s">
        <v>115</v>
      </c>
      <c r="G35" s="524" t="s">
        <v>107</v>
      </c>
      <c r="H35" s="504" t="s">
        <v>166</v>
      </c>
      <c r="I35" s="561" t="s">
        <v>164</v>
      </c>
    </row>
    <row r="36" ht="72" customHeight="1" spans="1:9">
      <c r="A36" s="525" t="s">
        <v>33</v>
      </c>
      <c r="B36" s="526" t="s">
        <v>103</v>
      </c>
      <c r="C36" s="526" t="s">
        <v>50</v>
      </c>
      <c r="D36" s="526" t="s">
        <v>76</v>
      </c>
      <c r="E36" s="504" t="s">
        <v>167</v>
      </c>
      <c r="F36" s="498" t="s">
        <v>115</v>
      </c>
      <c r="G36" s="524" t="s">
        <v>107</v>
      </c>
      <c r="H36" s="504" t="s">
        <v>168</v>
      </c>
      <c r="I36" s="561" t="s">
        <v>164</v>
      </c>
    </row>
    <row r="37" ht="69.75" customHeight="1" spans="1:9">
      <c r="A37" s="525" t="s">
        <v>33</v>
      </c>
      <c r="B37" s="526" t="s">
        <v>103</v>
      </c>
      <c r="C37" s="526" t="s">
        <v>33</v>
      </c>
      <c r="D37" s="526"/>
      <c r="E37" s="504" t="s">
        <v>169</v>
      </c>
      <c r="F37" s="498" t="s">
        <v>115</v>
      </c>
      <c r="G37" s="524" t="s">
        <v>107</v>
      </c>
      <c r="H37" s="504" t="s">
        <v>169</v>
      </c>
      <c r="I37" s="561" t="s">
        <v>170</v>
      </c>
    </row>
    <row r="38" ht="69.75" customHeight="1" spans="1:9">
      <c r="A38" s="525" t="s">
        <v>33</v>
      </c>
      <c r="B38" s="526" t="s">
        <v>103</v>
      </c>
      <c r="C38" s="526" t="s">
        <v>33</v>
      </c>
      <c r="D38" s="526" t="s">
        <v>34</v>
      </c>
      <c r="E38" s="504" t="s">
        <v>171</v>
      </c>
      <c r="F38" s="498" t="s">
        <v>115</v>
      </c>
      <c r="G38" s="524" t="s">
        <v>107</v>
      </c>
      <c r="H38" s="504" t="s">
        <v>171</v>
      </c>
      <c r="I38" s="561" t="s">
        <v>170</v>
      </c>
    </row>
    <row r="39" s="412" customFormat="1" ht="72" customHeight="1" spans="1:9">
      <c r="A39" s="531" t="s">
        <v>33</v>
      </c>
      <c r="B39" s="532" t="s">
        <v>103</v>
      </c>
      <c r="C39" s="532" t="s">
        <v>67</v>
      </c>
      <c r="D39" s="532"/>
      <c r="E39" s="149" t="s">
        <v>172</v>
      </c>
      <c r="F39" s="498" t="s">
        <v>115</v>
      </c>
      <c r="G39" s="524" t="s">
        <v>107</v>
      </c>
      <c r="H39" s="149" t="s">
        <v>173</v>
      </c>
      <c r="I39" s="563" t="s">
        <v>170</v>
      </c>
    </row>
    <row r="40" s="506" customFormat="1" ht="25.5" customHeight="1" spans="1:10">
      <c r="A40" s="517" t="s">
        <v>33</v>
      </c>
      <c r="B40" s="518" t="s">
        <v>174</v>
      </c>
      <c r="C40" s="518"/>
      <c r="D40" s="518"/>
      <c r="E40" s="533" t="s">
        <v>51</v>
      </c>
      <c r="F40" s="534"/>
      <c r="G40" s="534"/>
      <c r="H40" s="534"/>
      <c r="I40" s="564"/>
      <c r="J40" s="565"/>
    </row>
    <row r="41" s="506" customFormat="1" ht="50.25" customHeight="1" spans="1:9">
      <c r="A41" s="525" t="s">
        <v>33</v>
      </c>
      <c r="B41" s="526" t="s">
        <v>174</v>
      </c>
      <c r="C41" s="526" t="s">
        <v>34</v>
      </c>
      <c r="D41" s="526"/>
      <c r="E41" s="504" t="s">
        <v>175</v>
      </c>
      <c r="F41" s="535"/>
      <c r="G41" s="524" t="s">
        <v>107</v>
      </c>
      <c r="H41" s="536" t="s">
        <v>176</v>
      </c>
      <c r="I41" s="566"/>
    </row>
    <row r="42" ht="60.75" customHeight="1" spans="1:9">
      <c r="A42" s="525" t="s">
        <v>33</v>
      </c>
      <c r="B42" s="526" t="s">
        <v>174</v>
      </c>
      <c r="C42" s="526" t="s">
        <v>34</v>
      </c>
      <c r="D42" s="526" t="s">
        <v>34</v>
      </c>
      <c r="E42" s="504" t="s">
        <v>177</v>
      </c>
      <c r="F42" s="498" t="s">
        <v>106</v>
      </c>
      <c r="G42" s="524" t="s">
        <v>107</v>
      </c>
      <c r="H42" s="494" t="s">
        <v>178</v>
      </c>
      <c r="I42" s="561" t="s">
        <v>179</v>
      </c>
    </row>
    <row r="43" ht="58.5" customHeight="1" spans="1:9">
      <c r="A43" s="525" t="s">
        <v>33</v>
      </c>
      <c r="B43" s="526" t="s">
        <v>174</v>
      </c>
      <c r="C43" s="526" t="s">
        <v>34</v>
      </c>
      <c r="D43" s="526" t="s">
        <v>50</v>
      </c>
      <c r="E43" s="504" t="s">
        <v>180</v>
      </c>
      <c r="F43" s="498" t="s">
        <v>181</v>
      </c>
      <c r="G43" s="524" t="s">
        <v>107</v>
      </c>
      <c r="H43" s="498" t="s">
        <v>182</v>
      </c>
      <c r="I43" s="561" t="s">
        <v>183</v>
      </c>
    </row>
    <row r="44" ht="55.5" customHeight="1" spans="1:15">
      <c r="A44" s="525" t="s">
        <v>33</v>
      </c>
      <c r="B44" s="526" t="s">
        <v>174</v>
      </c>
      <c r="C44" s="526" t="s">
        <v>34</v>
      </c>
      <c r="D44" s="526" t="s">
        <v>33</v>
      </c>
      <c r="E44" s="504" t="s">
        <v>184</v>
      </c>
      <c r="F44" s="498" t="s">
        <v>181</v>
      </c>
      <c r="G44" s="524" t="s">
        <v>107</v>
      </c>
      <c r="H44" s="498" t="s">
        <v>185</v>
      </c>
      <c r="I44" s="561" t="s">
        <v>186</v>
      </c>
      <c r="O44" s="567"/>
    </row>
    <row r="45" ht="51.75" customHeight="1" spans="1:9">
      <c r="A45" s="525" t="s">
        <v>33</v>
      </c>
      <c r="B45" s="526" t="s">
        <v>174</v>
      </c>
      <c r="C45" s="526" t="s">
        <v>34</v>
      </c>
      <c r="D45" s="526" t="s">
        <v>67</v>
      </c>
      <c r="E45" s="504" t="s">
        <v>187</v>
      </c>
      <c r="F45" s="498" t="s">
        <v>181</v>
      </c>
      <c r="G45" s="524" t="s">
        <v>107</v>
      </c>
      <c r="H45" s="528" t="s">
        <v>188</v>
      </c>
      <c r="I45" s="561" t="s">
        <v>189</v>
      </c>
    </row>
    <row r="46" ht="84" customHeight="1" spans="1:9">
      <c r="A46" s="525" t="s">
        <v>33</v>
      </c>
      <c r="B46" s="526" t="s">
        <v>174</v>
      </c>
      <c r="C46" s="526" t="s">
        <v>34</v>
      </c>
      <c r="D46" s="526" t="s">
        <v>73</v>
      </c>
      <c r="E46" s="504" t="s">
        <v>190</v>
      </c>
      <c r="F46" s="498" t="s">
        <v>181</v>
      </c>
      <c r="G46" s="524" t="s">
        <v>107</v>
      </c>
      <c r="H46" s="498" t="s">
        <v>191</v>
      </c>
      <c r="I46" s="561" t="s">
        <v>192</v>
      </c>
    </row>
    <row r="47" ht="40.5" customHeight="1" spans="1:9">
      <c r="A47" s="525" t="s">
        <v>33</v>
      </c>
      <c r="B47" s="526" t="s">
        <v>174</v>
      </c>
      <c r="C47" s="526" t="s">
        <v>34</v>
      </c>
      <c r="D47" s="526" t="s">
        <v>76</v>
      </c>
      <c r="E47" s="504" t="s">
        <v>193</v>
      </c>
      <c r="F47" s="498"/>
      <c r="G47" s="524" t="s">
        <v>107</v>
      </c>
      <c r="H47" s="498" t="s">
        <v>194</v>
      </c>
      <c r="I47" s="561" t="s">
        <v>195</v>
      </c>
    </row>
    <row r="48" ht="83.25" customHeight="1" spans="1:9">
      <c r="A48" s="525" t="s">
        <v>33</v>
      </c>
      <c r="B48" s="526" t="s">
        <v>174</v>
      </c>
      <c r="C48" s="526" t="s">
        <v>34</v>
      </c>
      <c r="D48" s="526" t="s">
        <v>81</v>
      </c>
      <c r="E48" s="504" t="s">
        <v>196</v>
      </c>
      <c r="F48" s="498" t="s">
        <v>197</v>
      </c>
      <c r="G48" s="524" t="s">
        <v>107</v>
      </c>
      <c r="H48" s="529" t="s">
        <v>198</v>
      </c>
      <c r="I48" s="561" t="s">
        <v>199</v>
      </c>
    </row>
    <row r="49" ht="72" customHeight="1" spans="1:9">
      <c r="A49" s="525" t="s">
        <v>33</v>
      </c>
      <c r="B49" s="526" t="s">
        <v>174</v>
      </c>
      <c r="C49" s="526" t="s">
        <v>34</v>
      </c>
      <c r="D49" s="526" t="s">
        <v>133</v>
      </c>
      <c r="E49" s="504" t="s">
        <v>137</v>
      </c>
      <c r="F49" s="498" t="s">
        <v>200</v>
      </c>
      <c r="G49" s="524" t="s">
        <v>107</v>
      </c>
      <c r="H49" s="528" t="s">
        <v>201</v>
      </c>
      <c r="I49" s="561" t="s">
        <v>202</v>
      </c>
    </row>
    <row r="50" ht="69" customHeight="1" spans="1:9">
      <c r="A50" s="525" t="s">
        <v>33</v>
      </c>
      <c r="B50" s="526" t="s">
        <v>174</v>
      </c>
      <c r="C50" s="526" t="s">
        <v>34</v>
      </c>
      <c r="D50" s="526" t="s">
        <v>136</v>
      </c>
      <c r="E50" s="504" t="s">
        <v>203</v>
      </c>
      <c r="F50" s="498" t="s">
        <v>200</v>
      </c>
      <c r="G50" s="524" t="s">
        <v>107</v>
      </c>
      <c r="H50" s="528" t="s">
        <v>204</v>
      </c>
      <c r="I50" s="561" t="s">
        <v>202</v>
      </c>
    </row>
    <row r="51" ht="72" customHeight="1" spans="1:9">
      <c r="A51" s="525" t="s">
        <v>33</v>
      </c>
      <c r="B51" s="526" t="s">
        <v>174</v>
      </c>
      <c r="C51" s="526" t="s">
        <v>34</v>
      </c>
      <c r="D51" s="526" t="s">
        <v>140</v>
      </c>
      <c r="E51" s="504" t="s">
        <v>205</v>
      </c>
      <c r="F51" s="498" t="s">
        <v>200</v>
      </c>
      <c r="G51" s="524" t="s">
        <v>206</v>
      </c>
      <c r="H51" s="528" t="s">
        <v>207</v>
      </c>
      <c r="I51" s="561" t="s">
        <v>202</v>
      </c>
    </row>
    <row r="52" ht="115.5" customHeight="1" spans="1:9">
      <c r="A52" s="525" t="s">
        <v>33</v>
      </c>
      <c r="B52" s="526" t="s">
        <v>174</v>
      </c>
      <c r="C52" s="526" t="s">
        <v>34</v>
      </c>
      <c r="D52" s="526" t="s">
        <v>144</v>
      </c>
      <c r="E52" s="504" t="s">
        <v>208</v>
      </c>
      <c r="F52" s="498" t="s">
        <v>200</v>
      </c>
      <c r="G52" s="524" t="s">
        <v>107</v>
      </c>
      <c r="H52" s="537" t="s">
        <v>209</v>
      </c>
      <c r="I52" s="561" t="s">
        <v>202</v>
      </c>
    </row>
    <row r="53" ht="69" customHeight="1" spans="1:9">
      <c r="A53" s="525" t="s">
        <v>33</v>
      </c>
      <c r="B53" s="526" t="s">
        <v>174</v>
      </c>
      <c r="C53" s="526" t="s">
        <v>34</v>
      </c>
      <c r="D53" s="526" t="s">
        <v>147</v>
      </c>
      <c r="E53" s="504" t="s">
        <v>210</v>
      </c>
      <c r="F53" s="498" t="s">
        <v>200</v>
      </c>
      <c r="G53" s="524" t="s">
        <v>107</v>
      </c>
      <c r="H53" s="537" t="s">
        <v>211</v>
      </c>
      <c r="I53" s="561" t="s">
        <v>179</v>
      </c>
    </row>
    <row r="54" ht="69.75" customHeight="1" spans="1:9">
      <c r="A54" s="525" t="s">
        <v>33</v>
      </c>
      <c r="B54" s="526" t="s">
        <v>174</v>
      </c>
      <c r="C54" s="526" t="s">
        <v>50</v>
      </c>
      <c r="D54" s="526"/>
      <c r="E54" s="538" t="s">
        <v>212</v>
      </c>
      <c r="F54" s="498" t="s">
        <v>200</v>
      </c>
      <c r="G54" s="524" t="s">
        <v>107</v>
      </c>
      <c r="H54" s="504"/>
      <c r="I54" s="561" t="s">
        <v>213</v>
      </c>
    </row>
    <row r="55" ht="72" customHeight="1" spans="1:9">
      <c r="A55" s="539" t="s">
        <v>33</v>
      </c>
      <c r="B55" s="540" t="s">
        <v>174</v>
      </c>
      <c r="C55" s="540" t="s">
        <v>50</v>
      </c>
      <c r="D55" s="540" t="s">
        <v>34</v>
      </c>
      <c r="E55" s="504" t="s">
        <v>214</v>
      </c>
      <c r="F55" s="498" t="s">
        <v>200</v>
      </c>
      <c r="G55" s="524" t="s">
        <v>206</v>
      </c>
      <c r="H55" s="537" t="s">
        <v>215</v>
      </c>
      <c r="I55" s="561" t="s">
        <v>213</v>
      </c>
    </row>
    <row r="56" ht="68.25" customHeight="1" spans="1:9">
      <c r="A56" s="539" t="s">
        <v>33</v>
      </c>
      <c r="B56" s="540" t="s">
        <v>174</v>
      </c>
      <c r="C56" s="540" t="s">
        <v>33</v>
      </c>
      <c r="D56" s="540"/>
      <c r="E56" s="504" t="s">
        <v>169</v>
      </c>
      <c r="F56" s="498" t="s">
        <v>200</v>
      </c>
      <c r="G56" s="524" t="s">
        <v>107</v>
      </c>
      <c r="H56" s="504" t="s">
        <v>216</v>
      </c>
      <c r="I56" s="561" t="s">
        <v>213</v>
      </c>
    </row>
    <row r="57" s="43" customFormat="1" ht="69.75" customHeight="1" spans="1:9">
      <c r="A57" s="541" t="s">
        <v>33</v>
      </c>
      <c r="B57" s="542" t="s">
        <v>174</v>
      </c>
      <c r="C57" s="542" t="s">
        <v>33</v>
      </c>
      <c r="D57" s="542" t="s">
        <v>34</v>
      </c>
      <c r="E57" s="504" t="s">
        <v>171</v>
      </c>
      <c r="F57" s="498" t="s">
        <v>200</v>
      </c>
      <c r="G57" s="524" t="s">
        <v>107</v>
      </c>
      <c r="H57" s="504" t="s">
        <v>217</v>
      </c>
      <c r="I57" s="561" t="s">
        <v>213</v>
      </c>
    </row>
    <row r="58" ht="69" customHeight="1" spans="1:9">
      <c r="A58" s="525" t="s">
        <v>33</v>
      </c>
      <c r="B58" s="526" t="s">
        <v>174</v>
      </c>
      <c r="C58" s="526" t="s">
        <v>67</v>
      </c>
      <c r="D58" s="526"/>
      <c r="E58" s="543" t="s">
        <v>218</v>
      </c>
      <c r="F58" s="498" t="s">
        <v>200</v>
      </c>
      <c r="G58" s="524" t="s">
        <v>107</v>
      </c>
      <c r="H58" s="537" t="s">
        <v>219</v>
      </c>
      <c r="I58" s="561" t="s">
        <v>213</v>
      </c>
    </row>
    <row r="59" ht="69" customHeight="1" spans="1:9">
      <c r="A59" s="539" t="s">
        <v>33</v>
      </c>
      <c r="B59" s="540" t="s">
        <v>174</v>
      </c>
      <c r="C59" s="540" t="s">
        <v>220</v>
      </c>
      <c r="D59" s="540"/>
      <c r="E59" s="504" t="s">
        <v>221</v>
      </c>
      <c r="F59" s="498" t="s">
        <v>200</v>
      </c>
      <c r="G59" s="524" t="s">
        <v>107</v>
      </c>
      <c r="H59" s="537"/>
      <c r="I59" s="561" t="s">
        <v>213</v>
      </c>
    </row>
    <row r="60" ht="12.75" customHeight="1" spans="1:9">
      <c r="A60" s="517" t="s">
        <v>33</v>
      </c>
      <c r="B60" s="518" t="s">
        <v>222</v>
      </c>
      <c r="C60" s="518"/>
      <c r="D60" s="526"/>
      <c r="E60" s="544" t="s">
        <v>59</v>
      </c>
      <c r="F60" s="545"/>
      <c r="G60" s="498"/>
      <c r="H60" s="504"/>
      <c r="I60" s="562"/>
    </row>
    <row r="61" ht="51" customHeight="1" spans="1:14">
      <c r="A61" s="525" t="s">
        <v>33</v>
      </c>
      <c r="B61" s="546" t="s">
        <v>222</v>
      </c>
      <c r="C61" s="546" t="s">
        <v>34</v>
      </c>
      <c r="D61" s="546"/>
      <c r="E61" s="547" t="s">
        <v>223</v>
      </c>
      <c r="F61" s="548" t="s">
        <v>224</v>
      </c>
      <c r="G61" s="524" t="s">
        <v>107</v>
      </c>
      <c r="H61" s="549" t="s">
        <v>225</v>
      </c>
      <c r="I61" s="568"/>
      <c r="J61" s="408"/>
      <c r="K61" s="408"/>
      <c r="L61" s="408"/>
      <c r="M61" s="408"/>
      <c r="N61" s="408"/>
    </row>
    <row r="62" ht="54" customHeight="1" spans="1:9">
      <c r="A62" s="525" t="s">
        <v>33</v>
      </c>
      <c r="B62" s="526" t="s">
        <v>222</v>
      </c>
      <c r="C62" s="526" t="s">
        <v>34</v>
      </c>
      <c r="D62" s="550" t="s">
        <v>34</v>
      </c>
      <c r="E62" s="543" t="s">
        <v>226</v>
      </c>
      <c r="F62" s="498" t="s">
        <v>224</v>
      </c>
      <c r="G62" s="524" t="s">
        <v>107</v>
      </c>
      <c r="H62" s="528" t="s">
        <v>227</v>
      </c>
      <c r="I62" s="569" t="s">
        <v>228</v>
      </c>
    </row>
    <row r="63" ht="33.75" customHeight="1" spans="1:9">
      <c r="A63" s="525" t="s">
        <v>33</v>
      </c>
      <c r="B63" s="526" t="s">
        <v>222</v>
      </c>
      <c r="C63" s="526" t="s">
        <v>34</v>
      </c>
      <c r="D63" s="550" t="s">
        <v>50</v>
      </c>
      <c r="E63" s="551" t="s">
        <v>229</v>
      </c>
      <c r="F63" s="498" t="s">
        <v>224</v>
      </c>
      <c r="G63" s="524" t="s">
        <v>107</v>
      </c>
      <c r="H63" s="528" t="s">
        <v>230</v>
      </c>
      <c r="I63" s="561" t="s">
        <v>231</v>
      </c>
    </row>
    <row r="64" ht="409.5" customHeight="1" spans="1:9">
      <c r="A64" s="525" t="s">
        <v>33</v>
      </c>
      <c r="B64" s="526" t="s">
        <v>222</v>
      </c>
      <c r="C64" s="526" t="s">
        <v>34</v>
      </c>
      <c r="D64" s="550" t="s">
        <v>33</v>
      </c>
      <c r="E64" s="551" t="s">
        <v>232</v>
      </c>
      <c r="F64" s="498" t="s">
        <v>233</v>
      </c>
      <c r="G64" s="524" t="s">
        <v>107</v>
      </c>
      <c r="H64" s="552" t="s">
        <v>234</v>
      </c>
      <c r="I64" s="561" t="s">
        <v>235</v>
      </c>
    </row>
    <row r="65" ht="36.75" customHeight="1" spans="1:9">
      <c r="A65" s="525" t="s">
        <v>33</v>
      </c>
      <c r="B65" s="526" t="s">
        <v>222</v>
      </c>
      <c r="C65" s="526" t="s">
        <v>34</v>
      </c>
      <c r="D65" s="550" t="s">
        <v>67</v>
      </c>
      <c r="E65" s="551" t="s">
        <v>236</v>
      </c>
      <c r="F65" s="498" t="s">
        <v>233</v>
      </c>
      <c r="G65" s="524" t="s">
        <v>107</v>
      </c>
      <c r="H65" s="570" t="s">
        <v>237</v>
      </c>
      <c r="I65" s="601" t="s">
        <v>238</v>
      </c>
    </row>
    <row r="66" ht="48.6" customHeight="1" spans="1:9">
      <c r="A66" s="525" t="s">
        <v>33</v>
      </c>
      <c r="B66" s="526" t="s">
        <v>222</v>
      </c>
      <c r="C66" s="526" t="s">
        <v>34</v>
      </c>
      <c r="D66" s="550" t="s">
        <v>73</v>
      </c>
      <c r="E66" s="551" t="s">
        <v>239</v>
      </c>
      <c r="F66" s="498" t="s">
        <v>233</v>
      </c>
      <c r="G66" s="524" t="s">
        <v>107</v>
      </c>
      <c r="H66" s="571" t="s">
        <v>240</v>
      </c>
      <c r="I66" s="561" t="s">
        <v>241</v>
      </c>
    </row>
    <row r="67" s="506" customFormat="1" ht="45.6" customHeight="1" spans="1:9">
      <c r="A67" s="525" t="s">
        <v>33</v>
      </c>
      <c r="B67" s="526" t="s">
        <v>222</v>
      </c>
      <c r="C67" s="526" t="s">
        <v>34</v>
      </c>
      <c r="D67" s="550" t="s">
        <v>76</v>
      </c>
      <c r="E67" s="497" t="s">
        <v>242</v>
      </c>
      <c r="F67" s="498" t="s">
        <v>233</v>
      </c>
      <c r="G67" s="524" t="s">
        <v>107</v>
      </c>
      <c r="H67" s="497" t="s">
        <v>243</v>
      </c>
      <c r="I67" s="561" t="s">
        <v>244</v>
      </c>
    </row>
    <row r="68" ht="28.5" customHeight="1" spans="1:9">
      <c r="A68" s="525" t="s">
        <v>33</v>
      </c>
      <c r="B68" s="526" t="s">
        <v>222</v>
      </c>
      <c r="C68" s="526" t="s">
        <v>34</v>
      </c>
      <c r="D68" s="550" t="s">
        <v>81</v>
      </c>
      <c r="E68" s="551" t="s">
        <v>245</v>
      </c>
      <c r="F68" s="498" t="s">
        <v>224</v>
      </c>
      <c r="G68" s="524" t="s">
        <v>107</v>
      </c>
      <c r="H68" s="572" t="s">
        <v>246</v>
      </c>
      <c r="I68" s="561" t="s">
        <v>247</v>
      </c>
    </row>
    <row r="69" ht="63" customHeight="1" spans="1:9">
      <c r="A69" s="525" t="s">
        <v>33</v>
      </c>
      <c r="B69" s="526" t="s">
        <v>222</v>
      </c>
      <c r="C69" s="526" t="s">
        <v>34</v>
      </c>
      <c r="D69" s="550" t="s">
        <v>133</v>
      </c>
      <c r="E69" s="504" t="s">
        <v>248</v>
      </c>
      <c r="F69" s="498" t="s">
        <v>224</v>
      </c>
      <c r="G69" s="524" t="s">
        <v>107</v>
      </c>
      <c r="H69" s="504" t="s">
        <v>249</v>
      </c>
      <c r="I69" s="561" t="s">
        <v>250</v>
      </c>
    </row>
    <row r="70" ht="37.5" customHeight="1" spans="1:9">
      <c r="A70" s="525" t="s">
        <v>33</v>
      </c>
      <c r="B70" s="526" t="s">
        <v>222</v>
      </c>
      <c r="C70" s="526" t="s">
        <v>34</v>
      </c>
      <c r="D70" s="550" t="s">
        <v>136</v>
      </c>
      <c r="E70" s="504" t="s">
        <v>251</v>
      </c>
      <c r="F70" s="498" t="s">
        <v>224</v>
      </c>
      <c r="G70" s="524" t="s">
        <v>107</v>
      </c>
      <c r="H70" s="504" t="s">
        <v>252</v>
      </c>
      <c r="I70" s="561" t="s">
        <v>253</v>
      </c>
    </row>
    <row r="71" ht="45.75" customHeight="1" spans="1:9">
      <c r="A71" s="525" t="s">
        <v>33</v>
      </c>
      <c r="B71" s="526" t="s">
        <v>222</v>
      </c>
      <c r="C71" s="526" t="s">
        <v>34</v>
      </c>
      <c r="D71" s="526" t="s">
        <v>140</v>
      </c>
      <c r="E71" s="504" t="s">
        <v>254</v>
      </c>
      <c r="F71" s="498" t="s">
        <v>224</v>
      </c>
      <c r="G71" s="524" t="s">
        <v>107</v>
      </c>
      <c r="H71" s="504" t="s">
        <v>255</v>
      </c>
      <c r="I71" s="561" t="s">
        <v>256</v>
      </c>
    </row>
    <row r="72" ht="31.5" customHeight="1" spans="1:9">
      <c r="A72" s="525" t="s">
        <v>33</v>
      </c>
      <c r="B72" s="526" t="s">
        <v>222</v>
      </c>
      <c r="C72" s="526" t="s">
        <v>34</v>
      </c>
      <c r="D72" s="526" t="s">
        <v>144</v>
      </c>
      <c r="E72" s="504" t="s">
        <v>257</v>
      </c>
      <c r="F72" s="498" t="s">
        <v>233</v>
      </c>
      <c r="G72" s="524" t="s">
        <v>107</v>
      </c>
      <c r="H72" s="504" t="s">
        <v>258</v>
      </c>
      <c r="I72" s="561" t="s">
        <v>259</v>
      </c>
    </row>
    <row r="73" ht="37.5" customHeight="1" spans="1:9">
      <c r="A73" s="525" t="s">
        <v>33</v>
      </c>
      <c r="B73" s="526" t="s">
        <v>222</v>
      </c>
      <c r="C73" s="526" t="s">
        <v>34</v>
      </c>
      <c r="D73" s="526" t="s">
        <v>147</v>
      </c>
      <c r="E73" s="504" t="s">
        <v>260</v>
      </c>
      <c r="F73" s="498" t="s">
        <v>224</v>
      </c>
      <c r="G73" s="524" t="s">
        <v>107</v>
      </c>
      <c r="H73" s="504" t="s">
        <v>261</v>
      </c>
      <c r="I73" s="561" t="s">
        <v>259</v>
      </c>
    </row>
    <row r="74" ht="105" customHeight="1" spans="1:9">
      <c r="A74" s="525" t="s">
        <v>33</v>
      </c>
      <c r="B74" s="526" t="s">
        <v>222</v>
      </c>
      <c r="C74" s="526" t="s">
        <v>50</v>
      </c>
      <c r="D74" s="526"/>
      <c r="E74" s="504" t="s">
        <v>262</v>
      </c>
      <c r="F74" s="498" t="s">
        <v>263</v>
      </c>
      <c r="G74" s="524" t="s">
        <v>107</v>
      </c>
      <c r="H74" s="504" t="s">
        <v>264</v>
      </c>
      <c r="I74" s="561" t="s">
        <v>247</v>
      </c>
    </row>
    <row r="75" ht="102.75" customHeight="1" spans="1:9">
      <c r="A75" s="525" t="s">
        <v>33</v>
      </c>
      <c r="B75" s="526" t="s">
        <v>222</v>
      </c>
      <c r="C75" s="526" t="s">
        <v>33</v>
      </c>
      <c r="D75" s="526"/>
      <c r="E75" s="504" t="s">
        <v>169</v>
      </c>
      <c r="F75" s="498" t="s">
        <v>263</v>
      </c>
      <c r="G75" s="524" t="s">
        <v>107</v>
      </c>
      <c r="H75" s="504" t="s">
        <v>169</v>
      </c>
      <c r="I75" s="561" t="s">
        <v>247</v>
      </c>
    </row>
    <row r="76" s="412" customFormat="1" ht="72.75" customHeight="1" spans="1:9">
      <c r="A76" s="531" t="s">
        <v>33</v>
      </c>
      <c r="B76" s="532" t="s">
        <v>222</v>
      </c>
      <c r="C76" s="532" t="s">
        <v>33</v>
      </c>
      <c r="D76" s="532" t="s">
        <v>34</v>
      </c>
      <c r="E76" s="149" t="s">
        <v>217</v>
      </c>
      <c r="F76" s="573" t="s">
        <v>265</v>
      </c>
      <c r="G76" s="524" t="s">
        <v>107</v>
      </c>
      <c r="H76" s="149" t="s">
        <v>217</v>
      </c>
      <c r="I76" s="561" t="s">
        <v>247</v>
      </c>
    </row>
    <row r="77" ht="18" customHeight="1" spans="1:9">
      <c r="A77" s="517" t="s">
        <v>33</v>
      </c>
      <c r="B77" s="518" t="s">
        <v>222</v>
      </c>
      <c r="C77" s="518"/>
      <c r="D77" s="518"/>
      <c r="E77" s="574" t="s">
        <v>68</v>
      </c>
      <c r="F77" s="575"/>
      <c r="G77" s="575"/>
      <c r="H77" s="575"/>
      <c r="I77" s="602"/>
    </row>
    <row r="78" ht="73.2" customHeight="1" spans="1:9">
      <c r="A78" s="576">
        <v>3</v>
      </c>
      <c r="B78" s="577">
        <v>4</v>
      </c>
      <c r="C78" s="577">
        <v>1</v>
      </c>
      <c r="D78" s="577"/>
      <c r="E78" s="578" t="s">
        <v>266</v>
      </c>
      <c r="F78" s="579" t="s">
        <v>267</v>
      </c>
      <c r="G78" s="524" t="s">
        <v>107</v>
      </c>
      <c r="H78" s="580" t="s">
        <v>268</v>
      </c>
      <c r="I78" s="603" t="s">
        <v>269</v>
      </c>
    </row>
    <row r="79" ht="69" customHeight="1" spans="1:9">
      <c r="A79" s="525" t="s">
        <v>33</v>
      </c>
      <c r="B79" s="526" t="s">
        <v>270</v>
      </c>
      <c r="C79" s="526" t="s">
        <v>34</v>
      </c>
      <c r="D79" s="526" t="s">
        <v>34</v>
      </c>
      <c r="E79" s="504" t="s">
        <v>271</v>
      </c>
      <c r="F79" s="498" t="s">
        <v>272</v>
      </c>
      <c r="G79" s="524" t="s">
        <v>107</v>
      </c>
      <c r="H79" s="504" t="s">
        <v>273</v>
      </c>
      <c r="I79" s="561" t="s">
        <v>269</v>
      </c>
    </row>
    <row r="80" ht="69" customHeight="1" spans="1:9">
      <c r="A80" s="525" t="s">
        <v>33</v>
      </c>
      <c r="B80" s="526" t="s">
        <v>270</v>
      </c>
      <c r="C80" s="526" t="s">
        <v>34</v>
      </c>
      <c r="D80" s="526" t="s">
        <v>50</v>
      </c>
      <c r="E80" s="504" t="s">
        <v>274</v>
      </c>
      <c r="F80" s="498" t="s">
        <v>272</v>
      </c>
      <c r="G80" s="524" t="s">
        <v>107</v>
      </c>
      <c r="H80" s="504" t="s">
        <v>275</v>
      </c>
      <c r="I80" s="561" t="s">
        <v>276</v>
      </c>
    </row>
    <row r="81" ht="69.75" customHeight="1" spans="1:9">
      <c r="A81" s="525" t="s">
        <v>33</v>
      </c>
      <c r="B81" s="526" t="s">
        <v>270</v>
      </c>
      <c r="C81" s="526" t="s">
        <v>103</v>
      </c>
      <c r="D81" s="526" t="s">
        <v>33</v>
      </c>
      <c r="E81" s="504" t="s">
        <v>277</v>
      </c>
      <c r="F81" s="498" t="s">
        <v>272</v>
      </c>
      <c r="G81" s="524" t="s">
        <v>107</v>
      </c>
      <c r="H81" s="504" t="s">
        <v>278</v>
      </c>
      <c r="I81" s="561" t="s">
        <v>276</v>
      </c>
    </row>
    <row r="82" ht="69" customHeight="1" spans="1:9">
      <c r="A82" s="525" t="s">
        <v>33</v>
      </c>
      <c r="B82" s="526" t="s">
        <v>270</v>
      </c>
      <c r="C82" s="526" t="s">
        <v>50</v>
      </c>
      <c r="D82" s="526"/>
      <c r="E82" s="504" t="s">
        <v>279</v>
      </c>
      <c r="F82" s="498" t="s">
        <v>272</v>
      </c>
      <c r="G82" s="524" t="s">
        <v>107</v>
      </c>
      <c r="H82" s="504"/>
      <c r="I82" s="561" t="s">
        <v>276</v>
      </c>
    </row>
    <row r="83" ht="69.75" customHeight="1" spans="1:9">
      <c r="A83" s="525" t="s">
        <v>33</v>
      </c>
      <c r="B83" s="526" t="s">
        <v>270</v>
      </c>
      <c r="C83" s="526" t="s">
        <v>50</v>
      </c>
      <c r="D83" s="526" t="s">
        <v>34</v>
      </c>
      <c r="E83" s="504" t="s">
        <v>280</v>
      </c>
      <c r="F83" s="498" t="s">
        <v>281</v>
      </c>
      <c r="G83" s="524" t="s">
        <v>107</v>
      </c>
      <c r="H83" s="504" t="s">
        <v>282</v>
      </c>
      <c r="I83" s="561" t="s">
        <v>276</v>
      </c>
    </row>
    <row r="84" ht="67.5" customHeight="1" spans="1:9">
      <c r="A84" s="525" t="s">
        <v>33</v>
      </c>
      <c r="B84" s="526" t="s">
        <v>270</v>
      </c>
      <c r="C84" s="526" t="s">
        <v>33</v>
      </c>
      <c r="D84" s="526"/>
      <c r="E84" s="504" t="s">
        <v>169</v>
      </c>
      <c r="F84" s="498" t="s">
        <v>272</v>
      </c>
      <c r="G84" s="524" t="s">
        <v>107</v>
      </c>
      <c r="H84" s="504" t="s">
        <v>283</v>
      </c>
      <c r="I84" s="561" t="s">
        <v>276</v>
      </c>
    </row>
    <row r="85" ht="70.5" customHeight="1" spans="1:9">
      <c r="A85" s="525" t="s">
        <v>33</v>
      </c>
      <c r="B85" s="526" t="s">
        <v>270</v>
      </c>
      <c r="C85" s="526" t="s">
        <v>33</v>
      </c>
      <c r="D85" s="526" t="s">
        <v>34</v>
      </c>
      <c r="E85" s="504" t="s">
        <v>171</v>
      </c>
      <c r="F85" s="498" t="s">
        <v>272</v>
      </c>
      <c r="G85" s="524" t="s">
        <v>107</v>
      </c>
      <c r="H85" s="504" t="s">
        <v>284</v>
      </c>
      <c r="I85" s="561" t="s">
        <v>276</v>
      </c>
    </row>
    <row r="86" ht="36" customHeight="1" spans="1:9">
      <c r="A86" s="525" t="s">
        <v>33</v>
      </c>
      <c r="B86" s="540" t="s">
        <v>42</v>
      </c>
      <c r="C86" s="540"/>
      <c r="D86" s="540"/>
      <c r="E86" s="581" t="s">
        <v>74</v>
      </c>
      <c r="F86" s="582"/>
      <c r="G86" s="498"/>
      <c r="H86" s="504"/>
      <c r="I86" s="560"/>
    </row>
    <row r="87" ht="69" customHeight="1" spans="1:9">
      <c r="A87" s="525" t="s">
        <v>33</v>
      </c>
      <c r="B87" s="526" t="s">
        <v>42</v>
      </c>
      <c r="C87" s="526" t="s">
        <v>34</v>
      </c>
      <c r="D87" s="526"/>
      <c r="E87" s="504" t="s">
        <v>285</v>
      </c>
      <c r="F87" s="498" t="s">
        <v>106</v>
      </c>
      <c r="G87" s="524" t="s">
        <v>107</v>
      </c>
      <c r="H87" s="504" t="s">
        <v>74</v>
      </c>
      <c r="I87" s="561" t="s">
        <v>286</v>
      </c>
    </row>
    <row r="88" ht="69" customHeight="1" spans="1:9">
      <c r="A88" s="525" t="s">
        <v>33</v>
      </c>
      <c r="B88" s="526" t="s">
        <v>42</v>
      </c>
      <c r="C88" s="526" t="s">
        <v>34</v>
      </c>
      <c r="D88" s="526" t="s">
        <v>34</v>
      </c>
      <c r="E88" s="504" t="s">
        <v>287</v>
      </c>
      <c r="F88" s="498" t="s">
        <v>106</v>
      </c>
      <c r="G88" s="524" t="s">
        <v>107</v>
      </c>
      <c r="H88" s="504" t="s">
        <v>288</v>
      </c>
      <c r="I88" s="561" t="s">
        <v>286</v>
      </c>
    </row>
    <row r="89" ht="69" customHeight="1" spans="1:9">
      <c r="A89" s="525" t="s">
        <v>33</v>
      </c>
      <c r="B89" s="526" t="s">
        <v>42</v>
      </c>
      <c r="C89" s="526" t="s">
        <v>34</v>
      </c>
      <c r="D89" s="526" t="s">
        <v>50</v>
      </c>
      <c r="E89" s="504" t="s">
        <v>289</v>
      </c>
      <c r="F89" s="498" t="s">
        <v>106</v>
      </c>
      <c r="G89" s="524" t="s">
        <v>107</v>
      </c>
      <c r="H89" s="504" t="s">
        <v>290</v>
      </c>
      <c r="I89" s="561" t="s">
        <v>286</v>
      </c>
    </row>
    <row r="90" ht="58.5" customHeight="1" spans="1:9">
      <c r="A90" s="525" t="s">
        <v>33</v>
      </c>
      <c r="B90" s="526" t="s">
        <v>42</v>
      </c>
      <c r="C90" s="526" t="s">
        <v>50</v>
      </c>
      <c r="D90" s="526"/>
      <c r="E90" s="504" t="s">
        <v>279</v>
      </c>
      <c r="F90" s="498" t="s">
        <v>106</v>
      </c>
      <c r="G90" s="524" t="s">
        <v>107</v>
      </c>
      <c r="H90" s="504"/>
      <c r="I90" s="561" t="s">
        <v>276</v>
      </c>
    </row>
    <row r="91" ht="58.5" customHeight="1" spans="1:9">
      <c r="A91" s="525" t="s">
        <v>33</v>
      </c>
      <c r="B91" s="526" t="s">
        <v>42</v>
      </c>
      <c r="C91" s="526" t="s">
        <v>33</v>
      </c>
      <c r="D91" s="526"/>
      <c r="E91" s="504" t="s">
        <v>169</v>
      </c>
      <c r="F91" s="498" t="s">
        <v>106</v>
      </c>
      <c r="G91" s="524" t="s">
        <v>107</v>
      </c>
      <c r="H91" s="504" t="s">
        <v>283</v>
      </c>
      <c r="I91" s="561" t="s">
        <v>276</v>
      </c>
    </row>
    <row r="92" ht="36" customHeight="1" spans="1:9">
      <c r="A92" s="525" t="s">
        <v>33</v>
      </c>
      <c r="B92" s="540" t="s">
        <v>44</v>
      </c>
      <c r="C92" s="540"/>
      <c r="D92" s="540"/>
      <c r="E92" s="581" t="s">
        <v>291</v>
      </c>
      <c r="F92" s="582"/>
      <c r="G92" s="498"/>
      <c r="H92" s="504"/>
      <c r="I92" s="560"/>
    </row>
    <row r="93" ht="61.5" customHeight="1" spans="1:9">
      <c r="A93" s="583" t="s">
        <v>33</v>
      </c>
      <c r="B93" s="584" t="s">
        <v>44</v>
      </c>
      <c r="C93" s="585" t="s">
        <v>34</v>
      </c>
      <c r="D93" s="585"/>
      <c r="E93" s="586" t="s">
        <v>292</v>
      </c>
      <c r="F93" s="587" t="s">
        <v>106</v>
      </c>
      <c r="G93" s="524" t="s">
        <v>107</v>
      </c>
      <c r="H93" s="504"/>
      <c r="I93" s="560"/>
    </row>
    <row r="94" ht="87" customHeight="1" spans="1:9">
      <c r="A94" s="525" t="s">
        <v>33</v>
      </c>
      <c r="B94" s="588" t="s">
        <v>44</v>
      </c>
      <c r="C94" s="588" t="s">
        <v>34</v>
      </c>
      <c r="D94" s="588" t="s">
        <v>34</v>
      </c>
      <c r="E94" s="589" t="s">
        <v>293</v>
      </c>
      <c r="F94" s="589" t="s">
        <v>294</v>
      </c>
      <c r="G94" s="524" t="s">
        <v>107</v>
      </c>
      <c r="H94" s="504" t="s">
        <v>295</v>
      </c>
      <c r="I94" s="560" t="s">
        <v>296</v>
      </c>
    </row>
    <row r="95" ht="64.5" customHeight="1" spans="1:9">
      <c r="A95" s="525" t="s">
        <v>33</v>
      </c>
      <c r="B95" s="526" t="s">
        <v>44</v>
      </c>
      <c r="C95" s="526" t="s">
        <v>34</v>
      </c>
      <c r="D95" s="526" t="s">
        <v>50</v>
      </c>
      <c r="E95" s="590" t="s">
        <v>297</v>
      </c>
      <c r="F95" s="589" t="s">
        <v>106</v>
      </c>
      <c r="G95" s="524" t="s">
        <v>107</v>
      </c>
      <c r="H95" s="504" t="s">
        <v>298</v>
      </c>
      <c r="I95" s="560" t="s">
        <v>299</v>
      </c>
    </row>
    <row r="96" ht="39" customHeight="1" spans="1:9">
      <c r="A96" s="525" t="s">
        <v>33</v>
      </c>
      <c r="B96" s="526" t="s">
        <v>44</v>
      </c>
      <c r="C96" s="526" t="s">
        <v>34</v>
      </c>
      <c r="D96" s="526" t="s">
        <v>33</v>
      </c>
      <c r="E96" s="590" t="s">
        <v>300</v>
      </c>
      <c r="F96" s="589" t="s">
        <v>301</v>
      </c>
      <c r="G96" s="524" t="s">
        <v>107</v>
      </c>
      <c r="H96" s="504" t="s">
        <v>302</v>
      </c>
      <c r="I96" s="560" t="s">
        <v>299</v>
      </c>
    </row>
    <row r="97" ht="64.5" customHeight="1" spans="1:9">
      <c r="A97" s="525" t="s">
        <v>33</v>
      </c>
      <c r="B97" s="526" t="s">
        <v>44</v>
      </c>
      <c r="C97" s="526" t="s">
        <v>34</v>
      </c>
      <c r="D97" s="526" t="s">
        <v>67</v>
      </c>
      <c r="E97" s="591" t="s">
        <v>303</v>
      </c>
      <c r="F97" s="592" t="s">
        <v>106</v>
      </c>
      <c r="G97" s="524" t="s">
        <v>107</v>
      </c>
      <c r="H97" s="504" t="s">
        <v>304</v>
      </c>
      <c r="I97" s="560" t="s">
        <v>299</v>
      </c>
    </row>
    <row r="98" ht="36" customHeight="1" spans="1:9">
      <c r="A98" s="525" t="s">
        <v>33</v>
      </c>
      <c r="B98" s="526" t="s">
        <v>44</v>
      </c>
      <c r="C98" s="526" t="s">
        <v>34</v>
      </c>
      <c r="D98" s="526" t="s">
        <v>73</v>
      </c>
      <c r="E98" s="593" t="s">
        <v>305</v>
      </c>
      <c r="F98" s="594" t="s">
        <v>306</v>
      </c>
      <c r="G98" s="524" t="s">
        <v>107</v>
      </c>
      <c r="H98" s="504"/>
      <c r="I98" s="560" t="s">
        <v>299</v>
      </c>
    </row>
    <row r="99" ht="64.5" customHeight="1" spans="1:9">
      <c r="A99" s="525" t="s">
        <v>33</v>
      </c>
      <c r="B99" s="526" t="s">
        <v>44</v>
      </c>
      <c r="C99" s="526" t="s">
        <v>34</v>
      </c>
      <c r="D99" s="526" t="s">
        <v>76</v>
      </c>
      <c r="E99" s="593" t="s">
        <v>307</v>
      </c>
      <c r="F99" s="594" t="s">
        <v>106</v>
      </c>
      <c r="G99" s="524" t="s">
        <v>107</v>
      </c>
      <c r="H99" s="504" t="s">
        <v>308</v>
      </c>
      <c r="I99" s="604" t="s">
        <v>309</v>
      </c>
    </row>
    <row r="100" ht="36" customHeight="1" spans="1:9">
      <c r="A100" s="525" t="s">
        <v>33</v>
      </c>
      <c r="B100" s="526" t="s">
        <v>44</v>
      </c>
      <c r="C100" s="526" t="s">
        <v>34</v>
      </c>
      <c r="D100" s="526" t="s">
        <v>81</v>
      </c>
      <c r="E100" s="595" t="s">
        <v>310</v>
      </c>
      <c r="F100" s="596" t="s">
        <v>311</v>
      </c>
      <c r="G100" s="524" t="s">
        <v>107</v>
      </c>
      <c r="H100" s="504"/>
      <c r="I100" s="560" t="s">
        <v>299</v>
      </c>
    </row>
    <row r="101" ht="36.75" customHeight="1" spans="1:9">
      <c r="A101" s="525" t="s">
        <v>33</v>
      </c>
      <c r="B101" s="526" t="s">
        <v>44</v>
      </c>
      <c r="C101" s="526" t="s">
        <v>34</v>
      </c>
      <c r="D101" s="526" t="s">
        <v>133</v>
      </c>
      <c r="E101" s="590" t="s">
        <v>312</v>
      </c>
      <c r="F101" s="589" t="s">
        <v>313</v>
      </c>
      <c r="G101" s="524" t="s">
        <v>107</v>
      </c>
      <c r="H101" s="504"/>
      <c r="I101" s="560" t="s">
        <v>314</v>
      </c>
    </row>
    <row r="102" ht="62.25" customHeight="1" spans="1:9">
      <c r="A102" s="525" t="s">
        <v>33</v>
      </c>
      <c r="B102" s="526" t="s">
        <v>44</v>
      </c>
      <c r="C102" s="526" t="s">
        <v>34</v>
      </c>
      <c r="D102" s="526" t="s">
        <v>136</v>
      </c>
      <c r="E102" s="590" t="s">
        <v>315</v>
      </c>
      <c r="F102" s="589" t="s">
        <v>106</v>
      </c>
      <c r="G102" s="524" t="s">
        <v>107</v>
      </c>
      <c r="H102" s="504"/>
      <c r="I102" s="560" t="s">
        <v>299</v>
      </c>
    </row>
    <row r="103" ht="36" customHeight="1" spans="1:9">
      <c r="A103" s="525" t="s">
        <v>33</v>
      </c>
      <c r="B103" s="526" t="s">
        <v>44</v>
      </c>
      <c r="C103" s="526" t="s">
        <v>34</v>
      </c>
      <c r="D103" s="526" t="s">
        <v>140</v>
      </c>
      <c r="E103" s="595" t="s">
        <v>316</v>
      </c>
      <c r="F103" s="596" t="s">
        <v>311</v>
      </c>
      <c r="G103" s="524" t="s">
        <v>107</v>
      </c>
      <c r="H103" s="504"/>
      <c r="I103" s="560" t="s">
        <v>299</v>
      </c>
    </row>
    <row r="104" ht="36" customHeight="1" spans="1:9">
      <c r="A104" s="525" t="s">
        <v>33</v>
      </c>
      <c r="B104" s="526" t="s">
        <v>44</v>
      </c>
      <c r="C104" s="526" t="s">
        <v>34</v>
      </c>
      <c r="D104" s="526" t="s">
        <v>144</v>
      </c>
      <c r="E104" s="595" t="s">
        <v>317</v>
      </c>
      <c r="F104" s="596" t="s">
        <v>311</v>
      </c>
      <c r="G104" s="524" t="s">
        <v>107</v>
      </c>
      <c r="H104" s="504"/>
      <c r="I104" s="560" t="s">
        <v>299</v>
      </c>
    </row>
    <row r="105" ht="36" customHeight="1" spans="1:9">
      <c r="A105" s="525" t="s">
        <v>33</v>
      </c>
      <c r="B105" s="526" t="s">
        <v>44</v>
      </c>
      <c r="C105" s="526" t="s">
        <v>34</v>
      </c>
      <c r="D105" s="526" t="s">
        <v>147</v>
      </c>
      <c r="E105" s="595" t="s">
        <v>318</v>
      </c>
      <c r="F105" s="596" t="s">
        <v>311</v>
      </c>
      <c r="G105" s="524" t="s">
        <v>107</v>
      </c>
      <c r="H105" s="504"/>
      <c r="I105" s="560" t="s">
        <v>299</v>
      </c>
    </row>
    <row r="106" ht="36" customHeight="1" spans="1:9">
      <c r="A106" s="525" t="s">
        <v>33</v>
      </c>
      <c r="B106" s="526" t="s">
        <v>44</v>
      </c>
      <c r="C106" s="526" t="s">
        <v>34</v>
      </c>
      <c r="D106" s="526" t="s">
        <v>319</v>
      </c>
      <c r="E106" s="595" t="s">
        <v>320</v>
      </c>
      <c r="F106" s="596" t="s">
        <v>311</v>
      </c>
      <c r="G106" s="524" t="s">
        <v>107</v>
      </c>
      <c r="H106" s="504"/>
      <c r="I106" s="560" t="s">
        <v>299</v>
      </c>
    </row>
    <row r="107" ht="36" customHeight="1" spans="1:9">
      <c r="A107" s="525" t="s">
        <v>33</v>
      </c>
      <c r="B107" s="526" t="s">
        <v>44</v>
      </c>
      <c r="C107" s="526" t="s">
        <v>34</v>
      </c>
      <c r="D107" s="526" t="s">
        <v>321</v>
      </c>
      <c r="E107" s="595" t="s">
        <v>322</v>
      </c>
      <c r="F107" s="596" t="s">
        <v>311</v>
      </c>
      <c r="G107" s="524" t="s">
        <v>107</v>
      </c>
      <c r="H107" s="504"/>
      <c r="I107" s="560" t="s">
        <v>299</v>
      </c>
    </row>
    <row r="108" ht="53.25" customHeight="1" spans="1:9">
      <c r="A108" s="525" t="s">
        <v>33</v>
      </c>
      <c r="B108" s="526" t="s">
        <v>44</v>
      </c>
      <c r="C108" s="526" t="s">
        <v>34</v>
      </c>
      <c r="D108" s="526" t="s">
        <v>323</v>
      </c>
      <c r="E108" s="595" t="s">
        <v>324</v>
      </c>
      <c r="F108" s="596" t="s">
        <v>325</v>
      </c>
      <c r="G108" s="524" t="s">
        <v>107</v>
      </c>
      <c r="H108" s="504"/>
      <c r="I108" s="560" t="s">
        <v>299</v>
      </c>
    </row>
    <row r="109" ht="51.75" customHeight="1" spans="1:9">
      <c r="A109" s="525" t="s">
        <v>33</v>
      </c>
      <c r="B109" s="526" t="s">
        <v>44</v>
      </c>
      <c r="C109" s="526" t="s">
        <v>34</v>
      </c>
      <c r="D109" s="526" t="s">
        <v>326</v>
      </c>
      <c r="E109" s="593" t="s">
        <v>327</v>
      </c>
      <c r="F109" s="597" t="s">
        <v>328</v>
      </c>
      <c r="G109" s="524" t="s">
        <v>206</v>
      </c>
      <c r="H109" s="504" t="s">
        <v>329</v>
      </c>
      <c r="I109" s="604">
        <v>37045</v>
      </c>
    </row>
    <row r="110" ht="32.25" customHeight="1" spans="1:9">
      <c r="A110" s="517" t="s">
        <v>33</v>
      </c>
      <c r="B110" s="518" t="s">
        <v>46</v>
      </c>
      <c r="C110" s="518"/>
      <c r="D110" s="518"/>
      <c r="E110" s="544" t="s">
        <v>82</v>
      </c>
      <c r="F110" s="575"/>
      <c r="G110" s="575"/>
      <c r="H110" s="575"/>
      <c r="I110" s="602"/>
    </row>
    <row r="111" ht="49.5" customHeight="1" spans="1:9">
      <c r="A111" s="525" t="s">
        <v>33</v>
      </c>
      <c r="B111" s="526" t="s">
        <v>46</v>
      </c>
      <c r="C111" s="526" t="s">
        <v>34</v>
      </c>
      <c r="D111" s="526"/>
      <c r="E111" s="504" t="s">
        <v>330</v>
      </c>
      <c r="F111" s="498"/>
      <c r="G111" s="498"/>
      <c r="H111" s="504"/>
      <c r="I111" s="561" t="s">
        <v>331</v>
      </c>
    </row>
    <row r="112" ht="77.25" customHeight="1" spans="1:9">
      <c r="A112" s="525" t="s">
        <v>33</v>
      </c>
      <c r="B112" s="526" t="s">
        <v>46</v>
      </c>
      <c r="C112" s="526" t="s">
        <v>34</v>
      </c>
      <c r="D112" s="598" t="s">
        <v>34</v>
      </c>
      <c r="E112" s="504" t="s">
        <v>332</v>
      </c>
      <c r="F112" s="498" t="s">
        <v>106</v>
      </c>
      <c r="G112" s="524" t="s">
        <v>107</v>
      </c>
      <c r="H112" s="504" t="s">
        <v>333</v>
      </c>
      <c r="I112" s="561" t="s">
        <v>331</v>
      </c>
    </row>
    <row r="113" ht="49.5" customHeight="1" spans="1:9">
      <c r="A113" s="525" t="s">
        <v>33</v>
      </c>
      <c r="B113" s="526" t="s">
        <v>46</v>
      </c>
      <c r="C113" s="526" t="s">
        <v>34</v>
      </c>
      <c r="D113" s="598" t="s">
        <v>50</v>
      </c>
      <c r="E113" s="504" t="s">
        <v>334</v>
      </c>
      <c r="F113" s="498"/>
      <c r="G113" s="498"/>
      <c r="H113" s="504"/>
      <c r="I113" s="561" t="s">
        <v>335</v>
      </c>
    </row>
    <row r="114" ht="123.75" customHeight="1" spans="1:9">
      <c r="A114" s="525" t="s">
        <v>33</v>
      </c>
      <c r="B114" s="526" t="s">
        <v>46</v>
      </c>
      <c r="C114" s="526" t="s">
        <v>34</v>
      </c>
      <c r="D114" s="599" t="s">
        <v>33</v>
      </c>
      <c r="E114" s="527" t="s">
        <v>336</v>
      </c>
      <c r="F114" s="498" t="s">
        <v>106</v>
      </c>
      <c r="G114" s="524" t="s">
        <v>107</v>
      </c>
      <c r="H114" s="504" t="s">
        <v>337</v>
      </c>
      <c r="I114" s="561" t="s">
        <v>331</v>
      </c>
    </row>
    <row r="115" ht="70.5" customHeight="1" spans="1:9">
      <c r="A115" s="525" t="s">
        <v>33</v>
      </c>
      <c r="B115" s="526" t="s">
        <v>46</v>
      </c>
      <c r="C115" s="526" t="s">
        <v>34</v>
      </c>
      <c r="D115" s="599" t="s">
        <v>67</v>
      </c>
      <c r="E115" s="527" t="s">
        <v>338</v>
      </c>
      <c r="F115" s="498" t="s">
        <v>106</v>
      </c>
      <c r="G115" s="524" t="s">
        <v>107</v>
      </c>
      <c r="H115" s="504" t="s">
        <v>339</v>
      </c>
      <c r="I115" s="561" t="s">
        <v>340</v>
      </c>
    </row>
    <row r="116" ht="56.25" customHeight="1" spans="1:9">
      <c r="A116" s="525" t="s">
        <v>33</v>
      </c>
      <c r="B116" s="526" t="s">
        <v>46</v>
      </c>
      <c r="C116" s="526" t="s">
        <v>34</v>
      </c>
      <c r="D116" s="599" t="s">
        <v>73</v>
      </c>
      <c r="E116" s="527" t="s">
        <v>341</v>
      </c>
      <c r="F116" s="498" t="s">
        <v>106</v>
      </c>
      <c r="G116" s="524" t="s">
        <v>107</v>
      </c>
      <c r="H116" s="504" t="s">
        <v>342</v>
      </c>
      <c r="I116" s="561" t="s">
        <v>343</v>
      </c>
    </row>
    <row r="117" ht="59.25" customHeight="1" spans="1:9">
      <c r="A117" s="525" t="s">
        <v>33</v>
      </c>
      <c r="B117" s="526" t="s">
        <v>46</v>
      </c>
      <c r="C117" s="526" t="s">
        <v>34</v>
      </c>
      <c r="D117" s="599" t="s">
        <v>76</v>
      </c>
      <c r="E117" s="527" t="s">
        <v>344</v>
      </c>
      <c r="F117" s="498" t="s">
        <v>345</v>
      </c>
      <c r="G117" s="524" t="s">
        <v>107</v>
      </c>
      <c r="H117" s="504" t="s">
        <v>346</v>
      </c>
      <c r="I117" s="561" t="s">
        <v>335</v>
      </c>
    </row>
    <row r="118" ht="56.25" customHeight="1" spans="1:9">
      <c r="A118" s="525" t="s">
        <v>33</v>
      </c>
      <c r="B118" s="526" t="s">
        <v>46</v>
      </c>
      <c r="C118" s="526" t="s">
        <v>34</v>
      </c>
      <c r="D118" s="599" t="s">
        <v>81</v>
      </c>
      <c r="E118" s="527" t="s">
        <v>347</v>
      </c>
      <c r="F118" s="498" t="s">
        <v>106</v>
      </c>
      <c r="G118" s="524" t="s">
        <v>107</v>
      </c>
      <c r="H118" s="504" t="s">
        <v>348</v>
      </c>
      <c r="I118" s="561" t="s">
        <v>335</v>
      </c>
    </row>
    <row r="119" ht="62.25" customHeight="1" spans="1:9">
      <c r="A119" s="525" t="s">
        <v>33</v>
      </c>
      <c r="B119" s="526" t="s">
        <v>46</v>
      </c>
      <c r="C119" s="526" t="s">
        <v>34</v>
      </c>
      <c r="D119" s="600" t="s">
        <v>133</v>
      </c>
      <c r="E119" s="504" t="s">
        <v>349</v>
      </c>
      <c r="F119" s="498" t="s">
        <v>106</v>
      </c>
      <c r="G119" s="498"/>
      <c r="H119" s="504"/>
      <c r="I119" s="561" t="s">
        <v>331</v>
      </c>
    </row>
    <row r="120" ht="57.75" customHeight="1" spans="1:9">
      <c r="A120" s="525" t="s">
        <v>33</v>
      </c>
      <c r="B120" s="526" t="s">
        <v>46</v>
      </c>
      <c r="C120" s="526" t="s">
        <v>34</v>
      </c>
      <c r="D120" s="526" t="s">
        <v>136</v>
      </c>
      <c r="E120" s="504" t="s">
        <v>350</v>
      </c>
      <c r="F120" s="498" t="s">
        <v>106</v>
      </c>
      <c r="G120" s="498"/>
      <c r="H120" s="504" t="s">
        <v>351</v>
      </c>
      <c r="I120" s="561" t="s">
        <v>352</v>
      </c>
    </row>
    <row r="121" ht="63" customHeight="1" spans="1:9">
      <c r="A121" s="525" t="s">
        <v>33</v>
      </c>
      <c r="B121" s="526" t="s">
        <v>46</v>
      </c>
      <c r="C121" s="526" t="s">
        <v>34</v>
      </c>
      <c r="D121" s="526" t="s">
        <v>140</v>
      </c>
      <c r="E121" s="504" t="s">
        <v>353</v>
      </c>
      <c r="F121" s="498" t="s">
        <v>106</v>
      </c>
      <c r="G121" s="524" t="s">
        <v>107</v>
      </c>
      <c r="H121" s="504" t="s">
        <v>354</v>
      </c>
      <c r="I121" s="561" t="s">
        <v>355</v>
      </c>
    </row>
    <row r="122" ht="49.5" customHeight="1" spans="1:9">
      <c r="A122" s="525" t="s">
        <v>33</v>
      </c>
      <c r="B122" s="526" t="s">
        <v>46</v>
      </c>
      <c r="C122" s="526" t="s">
        <v>34</v>
      </c>
      <c r="D122" s="598" t="s">
        <v>144</v>
      </c>
      <c r="E122" s="504" t="s">
        <v>356</v>
      </c>
      <c r="F122" s="498"/>
      <c r="G122" s="498"/>
      <c r="H122" s="504"/>
      <c r="I122" s="561" t="s">
        <v>331</v>
      </c>
    </row>
    <row r="123" ht="56.25" customHeight="1" spans="1:9">
      <c r="A123" s="525" t="s">
        <v>33</v>
      </c>
      <c r="B123" s="526" t="s">
        <v>46</v>
      </c>
      <c r="C123" s="526" t="s">
        <v>34</v>
      </c>
      <c r="D123" s="526" t="s">
        <v>147</v>
      </c>
      <c r="E123" s="527" t="s">
        <v>357</v>
      </c>
      <c r="F123" s="498" t="s">
        <v>106</v>
      </c>
      <c r="G123" s="498"/>
      <c r="H123" s="504" t="s">
        <v>358</v>
      </c>
      <c r="I123" s="561" t="s">
        <v>359</v>
      </c>
    </row>
    <row r="124" ht="57" customHeight="1" spans="1:9">
      <c r="A124" s="525" t="s">
        <v>33</v>
      </c>
      <c r="B124" s="526" t="s">
        <v>46</v>
      </c>
      <c r="C124" s="526" t="s">
        <v>34</v>
      </c>
      <c r="D124" s="526" t="s">
        <v>319</v>
      </c>
      <c r="E124" s="527" t="s">
        <v>360</v>
      </c>
      <c r="F124" s="498" t="s">
        <v>106</v>
      </c>
      <c r="G124" s="524" t="s">
        <v>107</v>
      </c>
      <c r="H124" s="504" t="s">
        <v>361</v>
      </c>
      <c r="I124" s="561" t="s">
        <v>359</v>
      </c>
    </row>
    <row r="125" ht="61.5" customHeight="1" spans="1:9">
      <c r="A125" s="525" t="s">
        <v>33</v>
      </c>
      <c r="B125" s="526" t="s">
        <v>46</v>
      </c>
      <c r="C125" s="526" t="s">
        <v>34</v>
      </c>
      <c r="D125" s="526" t="s">
        <v>321</v>
      </c>
      <c r="E125" s="527" t="s">
        <v>362</v>
      </c>
      <c r="F125" s="498" t="s">
        <v>106</v>
      </c>
      <c r="G125" s="524" t="s">
        <v>107</v>
      </c>
      <c r="H125" s="527" t="s">
        <v>362</v>
      </c>
      <c r="I125" s="561" t="s">
        <v>363</v>
      </c>
    </row>
    <row r="126" ht="57" customHeight="1" spans="1:9">
      <c r="A126" s="525" t="s">
        <v>33</v>
      </c>
      <c r="B126" s="526" t="s">
        <v>46</v>
      </c>
      <c r="C126" s="526" t="s">
        <v>34</v>
      </c>
      <c r="D126" s="526" t="s">
        <v>323</v>
      </c>
      <c r="E126" s="504" t="s">
        <v>364</v>
      </c>
      <c r="F126" s="498" t="s">
        <v>106</v>
      </c>
      <c r="G126" s="524" t="s">
        <v>107</v>
      </c>
      <c r="H126" s="504" t="s">
        <v>365</v>
      </c>
      <c r="I126" s="561" t="s">
        <v>366</v>
      </c>
    </row>
    <row r="127" ht="56.25" customHeight="1" spans="1:9">
      <c r="A127" s="525" t="s">
        <v>33</v>
      </c>
      <c r="B127" s="526" t="s">
        <v>46</v>
      </c>
      <c r="C127" s="526" t="s">
        <v>34</v>
      </c>
      <c r="D127" s="526" t="s">
        <v>326</v>
      </c>
      <c r="E127" s="527" t="s">
        <v>367</v>
      </c>
      <c r="F127" s="498" t="s">
        <v>345</v>
      </c>
      <c r="G127" s="524" t="s">
        <v>107</v>
      </c>
      <c r="H127" s="504" t="s">
        <v>368</v>
      </c>
      <c r="I127" s="561" t="s">
        <v>369</v>
      </c>
    </row>
    <row r="128" ht="60" customHeight="1" spans="1:9">
      <c r="A128" s="525" t="s">
        <v>33</v>
      </c>
      <c r="B128" s="526" t="s">
        <v>46</v>
      </c>
      <c r="C128" s="526" t="s">
        <v>34</v>
      </c>
      <c r="D128" s="526" t="s">
        <v>370</v>
      </c>
      <c r="E128" s="527" t="s">
        <v>371</v>
      </c>
      <c r="F128" s="498" t="s">
        <v>106</v>
      </c>
      <c r="G128" s="524" t="s">
        <v>107</v>
      </c>
      <c r="H128" s="527" t="s">
        <v>371</v>
      </c>
      <c r="I128" s="561" t="s">
        <v>372</v>
      </c>
    </row>
    <row r="129" ht="116.25" customHeight="1" spans="1:9">
      <c r="A129" s="525" t="s">
        <v>33</v>
      </c>
      <c r="B129" s="526" t="s">
        <v>46</v>
      </c>
      <c r="C129" s="526" t="s">
        <v>34</v>
      </c>
      <c r="D129" s="526" t="s">
        <v>373</v>
      </c>
      <c r="E129" s="504" t="s">
        <v>374</v>
      </c>
      <c r="F129" s="498" t="s">
        <v>106</v>
      </c>
      <c r="G129" s="524" t="s">
        <v>107</v>
      </c>
      <c r="H129" s="504" t="s">
        <v>375</v>
      </c>
      <c r="I129" s="561" t="s">
        <v>376</v>
      </c>
    </row>
    <row r="130" ht="60" customHeight="1" spans="1:9">
      <c r="A130" s="525" t="s">
        <v>33</v>
      </c>
      <c r="B130" s="526" t="s">
        <v>46</v>
      </c>
      <c r="C130" s="526" t="s">
        <v>34</v>
      </c>
      <c r="D130" s="605">
        <v>19</v>
      </c>
      <c r="E130" s="504" t="s">
        <v>377</v>
      </c>
      <c r="F130" s="498" t="s">
        <v>106</v>
      </c>
      <c r="G130" s="524" t="s">
        <v>107</v>
      </c>
      <c r="H130" s="504" t="s">
        <v>378</v>
      </c>
      <c r="I130" s="561" t="s">
        <v>331</v>
      </c>
    </row>
    <row r="131" ht="72.75" customHeight="1" spans="1:9">
      <c r="A131" s="525" t="s">
        <v>33</v>
      </c>
      <c r="B131" s="526" t="s">
        <v>46</v>
      </c>
      <c r="C131" s="526" t="s">
        <v>34</v>
      </c>
      <c r="D131" s="526" t="s">
        <v>379</v>
      </c>
      <c r="E131" s="504" t="s">
        <v>380</v>
      </c>
      <c r="F131" s="498" t="s">
        <v>106</v>
      </c>
      <c r="G131" s="524" t="s">
        <v>107</v>
      </c>
      <c r="H131" s="504" t="s">
        <v>381</v>
      </c>
      <c r="I131" s="561" t="s">
        <v>372</v>
      </c>
    </row>
    <row r="132" ht="57.75" customHeight="1" spans="1:9">
      <c r="A132" s="525" t="s">
        <v>33</v>
      </c>
      <c r="B132" s="526" t="s">
        <v>46</v>
      </c>
      <c r="C132" s="526" t="s">
        <v>34</v>
      </c>
      <c r="D132" s="526" t="s">
        <v>382</v>
      </c>
      <c r="E132" s="527" t="s">
        <v>383</v>
      </c>
      <c r="F132" s="498" t="s">
        <v>106</v>
      </c>
      <c r="G132" s="524" t="s">
        <v>107</v>
      </c>
      <c r="H132" s="504" t="s">
        <v>384</v>
      </c>
      <c r="I132" s="561" t="s">
        <v>372</v>
      </c>
    </row>
    <row r="133" s="506" customFormat="1" ht="57" customHeight="1" spans="1:9">
      <c r="A133" s="525" t="s">
        <v>33</v>
      </c>
      <c r="B133" s="526" t="s">
        <v>46</v>
      </c>
      <c r="C133" s="526" t="s">
        <v>34</v>
      </c>
      <c r="D133" s="526" t="s">
        <v>385</v>
      </c>
      <c r="E133" s="504" t="s">
        <v>386</v>
      </c>
      <c r="F133" s="498" t="s">
        <v>106</v>
      </c>
      <c r="G133" s="524" t="s">
        <v>107</v>
      </c>
      <c r="H133" s="504" t="s">
        <v>387</v>
      </c>
      <c r="I133" s="561" t="s">
        <v>388</v>
      </c>
    </row>
    <row r="134" s="506" customFormat="1" ht="58.5" customHeight="1" spans="1:9">
      <c r="A134" s="525" t="s">
        <v>33</v>
      </c>
      <c r="B134" s="526" t="s">
        <v>46</v>
      </c>
      <c r="C134" s="526" t="s">
        <v>34</v>
      </c>
      <c r="D134" s="605">
        <v>23</v>
      </c>
      <c r="E134" s="504" t="s">
        <v>389</v>
      </c>
      <c r="F134" s="498" t="s">
        <v>106</v>
      </c>
      <c r="G134" s="524" t="s">
        <v>107</v>
      </c>
      <c r="H134" s="504" t="s">
        <v>389</v>
      </c>
      <c r="I134" s="561" t="s">
        <v>390</v>
      </c>
    </row>
    <row r="135" ht="58.5" customHeight="1" spans="1:9">
      <c r="A135" s="525" t="s">
        <v>33</v>
      </c>
      <c r="B135" s="526" t="s">
        <v>46</v>
      </c>
      <c r="C135" s="526" t="s">
        <v>33</v>
      </c>
      <c r="D135" s="526"/>
      <c r="E135" s="504" t="s">
        <v>169</v>
      </c>
      <c r="F135" s="498" t="s">
        <v>106</v>
      </c>
      <c r="G135" s="524" t="s">
        <v>107</v>
      </c>
      <c r="H135" s="504" t="s">
        <v>283</v>
      </c>
      <c r="I135" s="561" t="s">
        <v>276</v>
      </c>
    </row>
  </sheetData>
  <sheetProtection selectLockedCells="1" selectUnlockedCells="1"/>
  <mergeCells count="9">
    <mergeCell ref="H2:I2"/>
    <mergeCell ref="H4:I4"/>
    <mergeCell ref="A12:I12"/>
    <mergeCell ref="A14:D14"/>
    <mergeCell ref="E14:E15"/>
    <mergeCell ref="F14:F15"/>
    <mergeCell ref="G14:G15"/>
    <mergeCell ref="H14:H15"/>
    <mergeCell ref="I14:I15"/>
  </mergeCells>
  <hyperlinks>
    <hyperlink ref="E27" r:id="rId1" display="Публикация анонсов мероприятий на официальном сайте муниципального образования &quot;Муниципальный округ Вавожский район Удмуртской Республики&quot;, Подготовка и публикация информации на специализированном ресурсе официального сайта Администрации муниципального образования &quot;Муниципальный округ Вавожский район Удмуртской Республики&quot;, посвященному вопросам культуры, об организации библиотечного обслуживания в районе, в том числе о муниципальных правовых актах, регламентирующих деятельность в сфере библиотечного обслуживания населения, планах мероприятий, учреждениях, предоставляющих муниципальные услуги по организации библиотечного обслуживания населения"/>
  </hyperlinks>
  <pageMargins left="0.590551181102362" right="0.590551181102362" top="0.78740157480315" bottom="0.78740157480315" header="0.511811023622047" footer="0.31496062992126"/>
  <pageSetup paperSize="9" scale="80" firstPageNumber="0" fitToHeight="0" orientation="landscape" useFirstPageNumber="1" horizontalDpi="300" verticalDpi="300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2"/>
  <sheetViews>
    <sheetView view="pageBreakPreview" zoomScaleNormal="100" topLeftCell="F18" workbookViewId="0">
      <selection activeCell="C1" sqref="A1:T23"/>
    </sheetView>
  </sheetViews>
  <sheetFormatPr defaultColWidth="9" defaultRowHeight="14.4" customHeight="1"/>
  <cols>
    <col min="1" max="2" width="4.66666666666667" style="411" customWidth="1"/>
    <col min="3" max="3" width="22.6666666666667" style="411" customWidth="1"/>
    <col min="4" max="4" width="17.6666666666667" style="411" customWidth="1"/>
    <col min="5" max="18" width="10.6666666666667" style="411" customWidth="1"/>
    <col min="19" max="19" width="26.3333333333333" style="411" customWidth="1"/>
    <col min="20" max="264" width="9.1047619047619" style="411"/>
    <col min="265" max="266" width="4.66666666666667" style="411" customWidth="1"/>
    <col min="267" max="267" width="22.6666666666667" style="411" customWidth="1"/>
    <col min="268" max="268" width="17.6666666666667" style="411" customWidth="1"/>
    <col min="269" max="274" width="10.6666666666667" style="411" customWidth="1"/>
    <col min="275" max="275" width="26.3333333333333" style="411" customWidth="1"/>
    <col min="276" max="520" width="9.1047619047619" style="411"/>
    <col min="521" max="522" width="4.66666666666667" style="411" customWidth="1"/>
    <col min="523" max="523" width="22.6666666666667" style="411" customWidth="1"/>
    <col min="524" max="524" width="17.6666666666667" style="411" customWidth="1"/>
    <col min="525" max="530" width="10.6666666666667" style="411" customWidth="1"/>
    <col min="531" max="531" width="26.3333333333333" style="411" customWidth="1"/>
    <col min="532" max="776" width="9.1047619047619" style="411"/>
    <col min="777" max="778" width="4.66666666666667" style="411" customWidth="1"/>
    <col min="779" max="779" width="22.6666666666667" style="411" customWidth="1"/>
    <col min="780" max="780" width="17.6666666666667" style="411" customWidth="1"/>
    <col min="781" max="786" width="10.6666666666667" style="411" customWidth="1"/>
    <col min="787" max="787" width="26.3333333333333" style="411" customWidth="1"/>
    <col min="788" max="1032" width="9.1047619047619" style="411"/>
    <col min="1033" max="1034" width="4.66666666666667" style="411" customWidth="1"/>
    <col min="1035" max="1035" width="22.6666666666667" style="411" customWidth="1"/>
    <col min="1036" max="1036" width="17.6666666666667" style="411" customWidth="1"/>
    <col min="1037" max="1042" width="10.6666666666667" style="411" customWidth="1"/>
    <col min="1043" max="1043" width="26.3333333333333" style="411" customWidth="1"/>
    <col min="1044" max="1288" width="9.1047619047619" style="411"/>
    <col min="1289" max="1290" width="4.66666666666667" style="411" customWidth="1"/>
    <col min="1291" max="1291" width="22.6666666666667" style="411" customWidth="1"/>
    <col min="1292" max="1292" width="17.6666666666667" style="411" customWidth="1"/>
    <col min="1293" max="1298" width="10.6666666666667" style="411" customWidth="1"/>
    <col min="1299" max="1299" width="26.3333333333333" style="411" customWidth="1"/>
    <col min="1300" max="1544" width="9.1047619047619" style="411"/>
    <col min="1545" max="1546" width="4.66666666666667" style="411" customWidth="1"/>
    <col min="1547" max="1547" width="22.6666666666667" style="411" customWidth="1"/>
    <col min="1548" max="1548" width="17.6666666666667" style="411" customWidth="1"/>
    <col min="1549" max="1554" width="10.6666666666667" style="411" customWidth="1"/>
    <col min="1555" max="1555" width="26.3333333333333" style="411" customWidth="1"/>
    <col min="1556" max="1800" width="9.1047619047619" style="411"/>
    <col min="1801" max="1802" width="4.66666666666667" style="411" customWidth="1"/>
    <col min="1803" max="1803" width="22.6666666666667" style="411" customWidth="1"/>
    <col min="1804" max="1804" width="17.6666666666667" style="411" customWidth="1"/>
    <col min="1805" max="1810" width="10.6666666666667" style="411" customWidth="1"/>
    <col min="1811" max="1811" width="26.3333333333333" style="411" customWidth="1"/>
    <col min="1812" max="2056" width="9.1047619047619" style="411"/>
    <col min="2057" max="2058" width="4.66666666666667" style="411" customWidth="1"/>
    <col min="2059" max="2059" width="22.6666666666667" style="411" customWidth="1"/>
    <col min="2060" max="2060" width="17.6666666666667" style="411" customWidth="1"/>
    <col min="2061" max="2066" width="10.6666666666667" style="411" customWidth="1"/>
    <col min="2067" max="2067" width="26.3333333333333" style="411" customWidth="1"/>
    <col min="2068" max="2312" width="9.1047619047619" style="411"/>
    <col min="2313" max="2314" width="4.66666666666667" style="411" customWidth="1"/>
    <col min="2315" max="2315" width="22.6666666666667" style="411" customWidth="1"/>
    <col min="2316" max="2316" width="17.6666666666667" style="411" customWidth="1"/>
    <col min="2317" max="2322" width="10.6666666666667" style="411" customWidth="1"/>
    <col min="2323" max="2323" width="26.3333333333333" style="411" customWidth="1"/>
    <col min="2324" max="2568" width="9.1047619047619" style="411"/>
    <col min="2569" max="2570" width="4.66666666666667" style="411" customWidth="1"/>
    <col min="2571" max="2571" width="22.6666666666667" style="411" customWidth="1"/>
    <col min="2572" max="2572" width="17.6666666666667" style="411" customWidth="1"/>
    <col min="2573" max="2578" width="10.6666666666667" style="411" customWidth="1"/>
    <col min="2579" max="2579" width="26.3333333333333" style="411" customWidth="1"/>
    <col min="2580" max="2824" width="9.1047619047619" style="411"/>
    <col min="2825" max="2826" width="4.66666666666667" style="411" customWidth="1"/>
    <col min="2827" max="2827" width="22.6666666666667" style="411" customWidth="1"/>
    <col min="2828" max="2828" width="17.6666666666667" style="411" customWidth="1"/>
    <col min="2829" max="2834" width="10.6666666666667" style="411" customWidth="1"/>
    <col min="2835" max="2835" width="26.3333333333333" style="411" customWidth="1"/>
    <col min="2836" max="3080" width="9.1047619047619" style="411"/>
    <col min="3081" max="3082" width="4.66666666666667" style="411" customWidth="1"/>
    <col min="3083" max="3083" width="22.6666666666667" style="411" customWidth="1"/>
    <col min="3084" max="3084" width="17.6666666666667" style="411" customWidth="1"/>
    <col min="3085" max="3090" width="10.6666666666667" style="411" customWidth="1"/>
    <col min="3091" max="3091" width="26.3333333333333" style="411" customWidth="1"/>
    <col min="3092" max="3336" width="9.1047619047619" style="411"/>
    <col min="3337" max="3338" width="4.66666666666667" style="411" customWidth="1"/>
    <col min="3339" max="3339" width="22.6666666666667" style="411" customWidth="1"/>
    <col min="3340" max="3340" width="17.6666666666667" style="411" customWidth="1"/>
    <col min="3341" max="3346" width="10.6666666666667" style="411" customWidth="1"/>
    <col min="3347" max="3347" width="26.3333333333333" style="411" customWidth="1"/>
    <col min="3348" max="3592" width="9.1047619047619" style="411"/>
    <col min="3593" max="3594" width="4.66666666666667" style="411" customWidth="1"/>
    <col min="3595" max="3595" width="22.6666666666667" style="411" customWidth="1"/>
    <col min="3596" max="3596" width="17.6666666666667" style="411" customWidth="1"/>
    <col min="3597" max="3602" width="10.6666666666667" style="411" customWidth="1"/>
    <col min="3603" max="3603" width="26.3333333333333" style="411" customWidth="1"/>
    <col min="3604" max="3848" width="9.1047619047619" style="411"/>
    <col min="3849" max="3850" width="4.66666666666667" style="411" customWidth="1"/>
    <col min="3851" max="3851" width="22.6666666666667" style="411" customWidth="1"/>
    <col min="3852" max="3852" width="17.6666666666667" style="411" customWidth="1"/>
    <col min="3853" max="3858" width="10.6666666666667" style="411" customWidth="1"/>
    <col min="3859" max="3859" width="26.3333333333333" style="411" customWidth="1"/>
    <col min="3860" max="4104" width="9.1047619047619" style="411"/>
    <col min="4105" max="4106" width="4.66666666666667" style="411" customWidth="1"/>
    <col min="4107" max="4107" width="22.6666666666667" style="411" customWidth="1"/>
    <col min="4108" max="4108" width="17.6666666666667" style="411" customWidth="1"/>
    <col min="4109" max="4114" width="10.6666666666667" style="411" customWidth="1"/>
    <col min="4115" max="4115" width="26.3333333333333" style="411" customWidth="1"/>
    <col min="4116" max="4360" width="9.1047619047619" style="411"/>
    <col min="4361" max="4362" width="4.66666666666667" style="411" customWidth="1"/>
    <col min="4363" max="4363" width="22.6666666666667" style="411" customWidth="1"/>
    <col min="4364" max="4364" width="17.6666666666667" style="411" customWidth="1"/>
    <col min="4365" max="4370" width="10.6666666666667" style="411" customWidth="1"/>
    <col min="4371" max="4371" width="26.3333333333333" style="411" customWidth="1"/>
    <col min="4372" max="4616" width="9.1047619047619" style="411"/>
    <col min="4617" max="4618" width="4.66666666666667" style="411" customWidth="1"/>
    <col min="4619" max="4619" width="22.6666666666667" style="411" customWidth="1"/>
    <col min="4620" max="4620" width="17.6666666666667" style="411" customWidth="1"/>
    <col min="4621" max="4626" width="10.6666666666667" style="411" customWidth="1"/>
    <col min="4627" max="4627" width="26.3333333333333" style="411" customWidth="1"/>
    <col min="4628" max="4872" width="9.1047619047619" style="411"/>
    <col min="4873" max="4874" width="4.66666666666667" style="411" customWidth="1"/>
    <col min="4875" max="4875" width="22.6666666666667" style="411" customWidth="1"/>
    <col min="4876" max="4876" width="17.6666666666667" style="411" customWidth="1"/>
    <col min="4877" max="4882" width="10.6666666666667" style="411" customWidth="1"/>
    <col min="4883" max="4883" width="26.3333333333333" style="411" customWidth="1"/>
    <col min="4884" max="5128" width="9.1047619047619" style="411"/>
    <col min="5129" max="5130" width="4.66666666666667" style="411" customWidth="1"/>
    <col min="5131" max="5131" width="22.6666666666667" style="411" customWidth="1"/>
    <col min="5132" max="5132" width="17.6666666666667" style="411" customWidth="1"/>
    <col min="5133" max="5138" width="10.6666666666667" style="411" customWidth="1"/>
    <col min="5139" max="5139" width="26.3333333333333" style="411" customWidth="1"/>
    <col min="5140" max="5384" width="9.1047619047619" style="411"/>
    <col min="5385" max="5386" width="4.66666666666667" style="411" customWidth="1"/>
    <col min="5387" max="5387" width="22.6666666666667" style="411" customWidth="1"/>
    <col min="5388" max="5388" width="17.6666666666667" style="411" customWidth="1"/>
    <col min="5389" max="5394" width="10.6666666666667" style="411" customWidth="1"/>
    <col min="5395" max="5395" width="26.3333333333333" style="411" customWidth="1"/>
    <col min="5396" max="5640" width="9.1047619047619" style="411"/>
    <col min="5641" max="5642" width="4.66666666666667" style="411" customWidth="1"/>
    <col min="5643" max="5643" width="22.6666666666667" style="411" customWidth="1"/>
    <col min="5644" max="5644" width="17.6666666666667" style="411" customWidth="1"/>
    <col min="5645" max="5650" width="10.6666666666667" style="411" customWidth="1"/>
    <col min="5651" max="5651" width="26.3333333333333" style="411" customWidth="1"/>
    <col min="5652" max="5896" width="9.1047619047619" style="411"/>
    <col min="5897" max="5898" width="4.66666666666667" style="411" customWidth="1"/>
    <col min="5899" max="5899" width="22.6666666666667" style="411" customWidth="1"/>
    <col min="5900" max="5900" width="17.6666666666667" style="411" customWidth="1"/>
    <col min="5901" max="5906" width="10.6666666666667" style="411" customWidth="1"/>
    <col min="5907" max="5907" width="26.3333333333333" style="411" customWidth="1"/>
    <col min="5908" max="6152" width="9.1047619047619" style="411"/>
    <col min="6153" max="6154" width="4.66666666666667" style="411" customWidth="1"/>
    <col min="6155" max="6155" width="22.6666666666667" style="411" customWidth="1"/>
    <col min="6156" max="6156" width="17.6666666666667" style="411" customWidth="1"/>
    <col min="6157" max="6162" width="10.6666666666667" style="411" customWidth="1"/>
    <col min="6163" max="6163" width="26.3333333333333" style="411" customWidth="1"/>
    <col min="6164" max="6408" width="9.1047619047619" style="411"/>
    <col min="6409" max="6410" width="4.66666666666667" style="411" customWidth="1"/>
    <col min="6411" max="6411" width="22.6666666666667" style="411" customWidth="1"/>
    <col min="6412" max="6412" width="17.6666666666667" style="411" customWidth="1"/>
    <col min="6413" max="6418" width="10.6666666666667" style="411" customWidth="1"/>
    <col min="6419" max="6419" width="26.3333333333333" style="411" customWidth="1"/>
    <col min="6420" max="6664" width="9.1047619047619" style="411"/>
    <col min="6665" max="6666" width="4.66666666666667" style="411" customWidth="1"/>
    <col min="6667" max="6667" width="22.6666666666667" style="411" customWidth="1"/>
    <col min="6668" max="6668" width="17.6666666666667" style="411" customWidth="1"/>
    <col min="6669" max="6674" width="10.6666666666667" style="411" customWidth="1"/>
    <col min="6675" max="6675" width="26.3333333333333" style="411" customWidth="1"/>
    <col min="6676" max="6920" width="9.1047619047619" style="411"/>
    <col min="6921" max="6922" width="4.66666666666667" style="411" customWidth="1"/>
    <col min="6923" max="6923" width="22.6666666666667" style="411" customWidth="1"/>
    <col min="6924" max="6924" width="17.6666666666667" style="411" customWidth="1"/>
    <col min="6925" max="6930" width="10.6666666666667" style="411" customWidth="1"/>
    <col min="6931" max="6931" width="26.3333333333333" style="411" customWidth="1"/>
    <col min="6932" max="7176" width="9.1047619047619" style="411"/>
    <col min="7177" max="7178" width="4.66666666666667" style="411" customWidth="1"/>
    <col min="7179" max="7179" width="22.6666666666667" style="411" customWidth="1"/>
    <col min="7180" max="7180" width="17.6666666666667" style="411" customWidth="1"/>
    <col min="7181" max="7186" width="10.6666666666667" style="411" customWidth="1"/>
    <col min="7187" max="7187" width="26.3333333333333" style="411" customWidth="1"/>
    <col min="7188" max="7432" width="9.1047619047619" style="411"/>
    <col min="7433" max="7434" width="4.66666666666667" style="411" customWidth="1"/>
    <col min="7435" max="7435" width="22.6666666666667" style="411" customWidth="1"/>
    <col min="7436" max="7436" width="17.6666666666667" style="411" customWidth="1"/>
    <col min="7437" max="7442" width="10.6666666666667" style="411" customWidth="1"/>
    <col min="7443" max="7443" width="26.3333333333333" style="411" customWidth="1"/>
    <col min="7444" max="7688" width="9.1047619047619" style="411"/>
    <col min="7689" max="7690" width="4.66666666666667" style="411" customWidth="1"/>
    <col min="7691" max="7691" width="22.6666666666667" style="411" customWidth="1"/>
    <col min="7692" max="7692" width="17.6666666666667" style="411" customWidth="1"/>
    <col min="7693" max="7698" width="10.6666666666667" style="411" customWidth="1"/>
    <col min="7699" max="7699" width="26.3333333333333" style="411" customWidth="1"/>
    <col min="7700" max="7944" width="9.1047619047619" style="411"/>
    <col min="7945" max="7946" width="4.66666666666667" style="411" customWidth="1"/>
    <col min="7947" max="7947" width="22.6666666666667" style="411" customWidth="1"/>
    <col min="7948" max="7948" width="17.6666666666667" style="411" customWidth="1"/>
    <col min="7949" max="7954" width="10.6666666666667" style="411" customWidth="1"/>
    <col min="7955" max="7955" width="26.3333333333333" style="411" customWidth="1"/>
    <col min="7956" max="8200" width="9.1047619047619" style="411"/>
    <col min="8201" max="8202" width="4.66666666666667" style="411" customWidth="1"/>
    <col min="8203" max="8203" width="22.6666666666667" style="411" customWidth="1"/>
    <col min="8204" max="8204" width="17.6666666666667" style="411" customWidth="1"/>
    <col min="8205" max="8210" width="10.6666666666667" style="411" customWidth="1"/>
    <col min="8211" max="8211" width="26.3333333333333" style="411" customWidth="1"/>
    <col min="8212" max="8456" width="9.1047619047619" style="411"/>
    <col min="8457" max="8458" width="4.66666666666667" style="411" customWidth="1"/>
    <col min="8459" max="8459" width="22.6666666666667" style="411" customWidth="1"/>
    <col min="8460" max="8460" width="17.6666666666667" style="411" customWidth="1"/>
    <col min="8461" max="8466" width="10.6666666666667" style="411" customWidth="1"/>
    <col min="8467" max="8467" width="26.3333333333333" style="411" customWidth="1"/>
    <col min="8468" max="8712" width="9.1047619047619" style="411"/>
    <col min="8713" max="8714" width="4.66666666666667" style="411" customWidth="1"/>
    <col min="8715" max="8715" width="22.6666666666667" style="411" customWidth="1"/>
    <col min="8716" max="8716" width="17.6666666666667" style="411" customWidth="1"/>
    <col min="8717" max="8722" width="10.6666666666667" style="411" customWidth="1"/>
    <col min="8723" max="8723" width="26.3333333333333" style="411" customWidth="1"/>
    <col min="8724" max="8968" width="9.1047619047619" style="411"/>
    <col min="8969" max="8970" width="4.66666666666667" style="411" customWidth="1"/>
    <col min="8971" max="8971" width="22.6666666666667" style="411" customWidth="1"/>
    <col min="8972" max="8972" width="17.6666666666667" style="411" customWidth="1"/>
    <col min="8973" max="8978" width="10.6666666666667" style="411" customWidth="1"/>
    <col min="8979" max="8979" width="26.3333333333333" style="411" customWidth="1"/>
    <col min="8980" max="9224" width="9.1047619047619" style="411"/>
    <col min="9225" max="9226" width="4.66666666666667" style="411" customWidth="1"/>
    <col min="9227" max="9227" width="22.6666666666667" style="411" customWidth="1"/>
    <col min="9228" max="9228" width="17.6666666666667" style="411" customWidth="1"/>
    <col min="9229" max="9234" width="10.6666666666667" style="411" customWidth="1"/>
    <col min="9235" max="9235" width="26.3333333333333" style="411" customWidth="1"/>
    <col min="9236" max="9480" width="9.1047619047619" style="411"/>
    <col min="9481" max="9482" width="4.66666666666667" style="411" customWidth="1"/>
    <col min="9483" max="9483" width="22.6666666666667" style="411" customWidth="1"/>
    <col min="9484" max="9484" width="17.6666666666667" style="411" customWidth="1"/>
    <col min="9485" max="9490" width="10.6666666666667" style="411" customWidth="1"/>
    <col min="9491" max="9491" width="26.3333333333333" style="411" customWidth="1"/>
    <col min="9492" max="9736" width="9.1047619047619" style="411"/>
    <col min="9737" max="9738" width="4.66666666666667" style="411" customWidth="1"/>
    <col min="9739" max="9739" width="22.6666666666667" style="411" customWidth="1"/>
    <col min="9740" max="9740" width="17.6666666666667" style="411" customWidth="1"/>
    <col min="9741" max="9746" width="10.6666666666667" style="411" customWidth="1"/>
    <col min="9747" max="9747" width="26.3333333333333" style="411" customWidth="1"/>
    <col min="9748" max="9992" width="9.1047619047619" style="411"/>
    <col min="9993" max="9994" width="4.66666666666667" style="411" customWidth="1"/>
    <col min="9995" max="9995" width="22.6666666666667" style="411" customWidth="1"/>
    <col min="9996" max="9996" width="17.6666666666667" style="411" customWidth="1"/>
    <col min="9997" max="10002" width="10.6666666666667" style="411" customWidth="1"/>
    <col min="10003" max="10003" width="26.3333333333333" style="411" customWidth="1"/>
    <col min="10004" max="10248" width="9.1047619047619" style="411"/>
    <col min="10249" max="10250" width="4.66666666666667" style="411" customWidth="1"/>
    <col min="10251" max="10251" width="22.6666666666667" style="411" customWidth="1"/>
    <col min="10252" max="10252" width="17.6666666666667" style="411" customWidth="1"/>
    <col min="10253" max="10258" width="10.6666666666667" style="411" customWidth="1"/>
    <col min="10259" max="10259" width="26.3333333333333" style="411" customWidth="1"/>
    <col min="10260" max="10504" width="9.1047619047619" style="411"/>
    <col min="10505" max="10506" width="4.66666666666667" style="411" customWidth="1"/>
    <col min="10507" max="10507" width="22.6666666666667" style="411" customWidth="1"/>
    <col min="10508" max="10508" width="17.6666666666667" style="411" customWidth="1"/>
    <col min="10509" max="10514" width="10.6666666666667" style="411" customWidth="1"/>
    <col min="10515" max="10515" width="26.3333333333333" style="411" customWidth="1"/>
    <col min="10516" max="10760" width="9.1047619047619" style="411"/>
    <col min="10761" max="10762" width="4.66666666666667" style="411" customWidth="1"/>
    <col min="10763" max="10763" width="22.6666666666667" style="411" customWidth="1"/>
    <col min="10764" max="10764" width="17.6666666666667" style="411" customWidth="1"/>
    <col min="10765" max="10770" width="10.6666666666667" style="411" customWidth="1"/>
    <col min="10771" max="10771" width="26.3333333333333" style="411" customWidth="1"/>
    <col min="10772" max="11016" width="9.1047619047619" style="411"/>
    <col min="11017" max="11018" width="4.66666666666667" style="411" customWidth="1"/>
    <col min="11019" max="11019" width="22.6666666666667" style="411" customWidth="1"/>
    <col min="11020" max="11020" width="17.6666666666667" style="411" customWidth="1"/>
    <col min="11021" max="11026" width="10.6666666666667" style="411" customWidth="1"/>
    <col min="11027" max="11027" width="26.3333333333333" style="411" customWidth="1"/>
    <col min="11028" max="11272" width="9.1047619047619" style="411"/>
    <col min="11273" max="11274" width="4.66666666666667" style="411" customWidth="1"/>
    <col min="11275" max="11275" width="22.6666666666667" style="411" customWidth="1"/>
    <col min="11276" max="11276" width="17.6666666666667" style="411" customWidth="1"/>
    <col min="11277" max="11282" width="10.6666666666667" style="411" customWidth="1"/>
    <col min="11283" max="11283" width="26.3333333333333" style="411" customWidth="1"/>
    <col min="11284" max="11528" width="9.1047619047619" style="411"/>
    <col min="11529" max="11530" width="4.66666666666667" style="411" customWidth="1"/>
    <col min="11531" max="11531" width="22.6666666666667" style="411" customWidth="1"/>
    <col min="11532" max="11532" width="17.6666666666667" style="411" customWidth="1"/>
    <col min="11533" max="11538" width="10.6666666666667" style="411" customWidth="1"/>
    <col min="11539" max="11539" width="26.3333333333333" style="411" customWidth="1"/>
    <col min="11540" max="11784" width="9.1047619047619" style="411"/>
    <col min="11785" max="11786" width="4.66666666666667" style="411" customWidth="1"/>
    <col min="11787" max="11787" width="22.6666666666667" style="411" customWidth="1"/>
    <col min="11788" max="11788" width="17.6666666666667" style="411" customWidth="1"/>
    <col min="11789" max="11794" width="10.6666666666667" style="411" customWidth="1"/>
    <col min="11795" max="11795" width="26.3333333333333" style="411" customWidth="1"/>
    <col min="11796" max="12040" width="9.1047619047619" style="411"/>
    <col min="12041" max="12042" width="4.66666666666667" style="411" customWidth="1"/>
    <col min="12043" max="12043" width="22.6666666666667" style="411" customWidth="1"/>
    <col min="12044" max="12044" width="17.6666666666667" style="411" customWidth="1"/>
    <col min="12045" max="12050" width="10.6666666666667" style="411" customWidth="1"/>
    <col min="12051" max="12051" width="26.3333333333333" style="411" customWidth="1"/>
    <col min="12052" max="12296" width="9.1047619047619" style="411"/>
    <col min="12297" max="12298" width="4.66666666666667" style="411" customWidth="1"/>
    <col min="12299" max="12299" width="22.6666666666667" style="411" customWidth="1"/>
    <col min="12300" max="12300" width="17.6666666666667" style="411" customWidth="1"/>
    <col min="12301" max="12306" width="10.6666666666667" style="411" customWidth="1"/>
    <col min="12307" max="12307" width="26.3333333333333" style="411" customWidth="1"/>
    <col min="12308" max="12552" width="9.1047619047619" style="411"/>
    <col min="12553" max="12554" width="4.66666666666667" style="411" customWidth="1"/>
    <col min="12555" max="12555" width="22.6666666666667" style="411" customWidth="1"/>
    <col min="12556" max="12556" width="17.6666666666667" style="411" customWidth="1"/>
    <col min="12557" max="12562" width="10.6666666666667" style="411" customWidth="1"/>
    <col min="12563" max="12563" width="26.3333333333333" style="411" customWidth="1"/>
    <col min="12564" max="12808" width="9.1047619047619" style="411"/>
    <col min="12809" max="12810" width="4.66666666666667" style="411" customWidth="1"/>
    <col min="12811" max="12811" width="22.6666666666667" style="411" customWidth="1"/>
    <col min="12812" max="12812" width="17.6666666666667" style="411" customWidth="1"/>
    <col min="12813" max="12818" width="10.6666666666667" style="411" customWidth="1"/>
    <col min="12819" max="12819" width="26.3333333333333" style="411" customWidth="1"/>
    <col min="12820" max="13064" width="9.1047619047619" style="411"/>
    <col min="13065" max="13066" width="4.66666666666667" style="411" customWidth="1"/>
    <col min="13067" max="13067" width="22.6666666666667" style="411" customWidth="1"/>
    <col min="13068" max="13068" width="17.6666666666667" style="411" customWidth="1"/>
    <col min="13069" max="13074" width="10.6666666666667" style="411" customWidth="1"/>
    <col min="13075" max="13075" width="26.3333333333333" style="411" customWidth="1"/>
    <col min="13076" max="13320" width="9.1047619047619" style="411"/>
    <col min="13321" max="13322" width="4.66666666666667" style="411" customWidth="1"/>
    <col min="13323" max="13323" width="22.6666666666667" style="411" customWidth="1"/>
    <col min="13324" max="13324" width="17.6666666666667" style="411" customWidth="1"/>
    <col min="13325" max="13330" width="10.6666666666667" style="411" customWidth="1"/>
    <col min="13331" max="13331" width="26.3333333333333" style="411" customWidth="1"/>
    <col min="13332" max="13576" width="9.1047619047619" style="411"/>
    <col min="13577" max="13578" width="4.66666666666667" style="411" customWidth="1"/>
    <col min="13579" max="13579" width="22.6666666666667" style="411" customWidth="1"/>
    <col min="13580" max="13580" width="17.6666666666667" style="411" customWidth="1"/>
    <col min="13581" max="13586" width="10.6666666666667" style="411" customWidth="1"/>
    <col min="13587" max="13587" width="26.3333333333333" style="411" customWidth="1"/>
    <col min="13588" max="13832" width="9.1047619047619" style="411"/>
    <col min="13833" max="13834" width="4.66666666666667" style="411" customWidth="1"/>
    <col min="13835" max="13835" width="22.6666666666667" style="411" customWidth="1"/>
    <col min="13836" max="13836" width="17.6666666666667" style="411" customWidth="1"/>
    <col min="13837" max="13842" width="10.6666666666667" style="411" customWidth="1"/>
    <col min="13843" max="13843" width="26.3333333333333" style="411" customWidth="1"/>
    <col min="13844" max="14088" width="9.1047619047619" style="411"/>
    <col min="14089" max="14090" width="4.66666666666667" style="411" customWidth="1"/>
    <col min="14091" max="14091" width="22.6666666666667" style="411" customWidth="1"/>
    <col min="14092" max="14092" width="17.6666666666667" style="411" customWidth="1"/>
    <col min="14093" max="14098" width="10.6666666666667" style="411" customWidth="1"/>
    <col min="14099" max="14099" width="26.3333333333333" style="411" customWidth="1"/>
    <col min="14100" max="14344" width="9.1047619047619" style="411"/>
    <col min="14345" max="14346" width="4.66666666666667" style="411" customWidth="1"/>
    <col min="14347" max="14347" width="22.6666666666667" style="411" customWidth="1"/>
    <col min="14348" max="14348" width="17.6666666666667" style="411" customWidth="1"/>
    <col min="14349" max="14354" width="10.6666666666667" style="411" customWidth="1"/>
    <col min="14355" max="14355" width="26.3333333333333" style="411" customWidth="1"/>
    <col min="14356" max="14600" width="9.1047619047619" style="411"/>
    <col min="14601" max="14602" width="4.66666666666667" style="411" customWidth="1"/>
    <col min="14603" max="14603" width="22.6666666666667" style="411" customWidth="1"/>
    <col min="14604" max="14604" width="17.6666666666667" style="411" customWidth="1"/>
    <col min="14605" max="14610" width="10.6666666666667" style="411" customWidth="1"/>
    <col min="14611" max="14611" width="26.3333333333333" style="411" customWidth="1"/>
    <col min="14612" max="14856" width="9.1047619047619" style="411"/>
    <col min="14857" max="14858" width="4.66666666666667" style="411" customWidth="1"/>
    <col min="14859" max="14859" width="22.6666666666667" style="411" customWidth="1"/>
    <col min="14860" max="14860" width="17.6666666666667" style="411" customWidth="1"/>
    <col min="14861" max="14866" width="10.6666666666667" style="411" customWidth="1"/>
    <col min="14867" max="14867" width="26.3333333333333" style="411" customWidth="1"/>
    <col min="14868" max="15112" width="9.1047619047619" style="411"/>
    <col min="15113" max="15114" width="4.66666666666667" style="411" customWidth="1"/>
    <col min="15115" max="15115" width="22.6666666666667" style="411" customWidth="1"/>
    <col min="15116" max="15116" width="17.6666666666667" style="411" customWidth="1"/>
    <col min="15117" max="15122" width="10.6666666666667" style="411" customWidth="1"/>
    <col min="15123" max="15123" width="26.3333333333333" style="411" customWidth="1"/>
    <col min="15124" max="15368" width="9.1047619047619" style="411"/>
    <col min="15369" max="15370" width="4.66666666666667" style="411" customWidth="1"/>
    <col min="15371" max="15371" width="22.6666666666667" style="411" customWidth="1"/>
    <col min="15372" max="15372" width="17.6666666666667" style="411" customWidth="1"/>
    <col min="15373" max="15378" width="10.6666666666667" style="411" customWidth="1"/>
    <col min="15379" max="15379" width="26.3333333333333" style="411" customWidth="1"/>
    <col min="15380" max="15624" width="9.1047619047619" style="411"/>
    <col min="15625" max="15626" width="4.66666666666667" style="411" customWidth="1"/>
    <col min="15627" max="15627" width="22.6666666666667" style="411" customWidth="1"/>
    <col min="15628" max="15628" width="17.6666666666667" style="411" customWidth="1"/>
    <col min="15629" max="15634" width="10.6666666666667" style="411" customWidth="1"/>
    <col min="15635" max="15635" width="26.3333333333333" style="411" customWidth="1"/>
    <col min="15636" max="15880" width="9.1047619047619" style="411"/>
    <col min="15881" max="15882" width="4.66666666666667" style="411" customWidth="1"/>
    <col min="15883" max="15883" width="22.6666666666667" style="411" customWidth="1"/>
    <col min="15884" max="15884" width="17.6666666666667" style="411" customWidth="1"/>
    <col min="15885" max="15890" width="10.6666666666667" style="411" customWidth="1"/>
    <col min="15891" max="15891" width="26.3333333333333" style="411" customWidth="1"/>
    <col min="15892" max="16136" width="9.1047619047619" style="411"/>
    <col min="16137" max="16138" width="4.66666666666667" style="411" customWidth="1"/>
    <col min="16139" max="16139" width="22.6666666666667" style="411" customWidth="1"/>
    <col min="16140" max="16140" width="17.6666666666667" style="411" customWidth="1"/>
    <col min="16141" max="16146" width="10.6666666666667" style="411" customWidth="1"/>
    <col min="16147" max="16147" width="26.3333333333333" style="411" customWidth="1"/>
    <col min="16148" max="16384" width="9.1047619047619" style="411"/>
  </cols>
  <sheetData>
    <row r="1" s="408" customFormat="1" ht="14.1" customHeight="1" spans="1:18">
      <c r="A1" s="413"/>
      <c r="B1" s="413"/>
      <c r="C1" s="413"/>
      <c r="D1" s="413"/>
      <c r="E1" s="413"/>
      <c r="F1" s="413"/>
      <c r="G1" s="413"/>
      <c r="H1" s="413"/>
      <c r="I1" s="413"/>
      <c r="J1" s="413" t="s">
        <v>391</v>
      </c>
      <c r="K1" s="413"/>
      <c r="L1" s="413"/>
      <c r="M1" s="413"/>
      <c r="N1" s="413"/>
      <c r="O1" s="413"/>
      <c r="P1" s="413"/>
      <c r="Q1" s="413"/>
      <c r="R1" s="413"/>
    </row>
    <row r="2" s="408" customFormat="1" ht="14.1" customHeight="1" spans="1:18">
      <c r="A2" s="413"/>
      <c r="B2" s="413"/>
      <c r="C2" s="413"/>
      <c r="D2" s="413"/>
      <c r="E2" s="413"/>
      <c r="F2" s="413"/>
      <c r="G2" s="413"/>
      <c r="H2" s="413"/>
      <c r="I2" s="413"/>
      <c r="J2" s="413" t="s">
        <v>3</v>
      </c>
      <c r="K2" s="413"/>
      <c r="L2" s="413"/>
      <c r="M2" s="413"/>
      <c r="N2" s="413"/>
      <c r="O2" s="413"/>
      <c r="P2" s="413"/>
      <c r="Q2" s="413"/>
      <c r="R2" s="413"/>
    </row>
    <row r="3" s="408" customFormat="1" ht="14.1" customHeight="1" spans="1:18">
      <c r="A3" s="413"/>
      <c r="B3" s="413"/>
      <c r="C3" s="413"/>
      <c r="D3" s="413"/>
      <c r="E3" s="413"/>
      <c r="F3" s="413"/>
      <c r="G3" s="413"/>
      <c r="H3" s="413"/>
      <c r="I3" s="413"/>
      <c r="J3" s="467" t="s">
        <v>392</v>
      </c>
      <c r="K3" s="467"/>
      <c r="L3" s="467"/>
      <c r="M3" s="467"/>
      <c r="N3" s="467"/>
      <c r="O3" s="467"/>
      <c r="P3" s="467"/>
      <c r="Q3" s="467"/>
      <c r="R3" s="467"/>
    </row>
    <row r="4" s="408" customFormat="1" ht="14.1" customHeight="1" spans="1:18">
      <c r="A4" s="413"/>
      <c r="B4" s="413"/>
      <c r="C4" s="413"/>
      <c r="D4" s="413"/>
      <c r="E4" s="413"/>
      <c r="F4" s="413"/>
      <c r="G4" s="413"/>
      <c r="H4" s="413"/>
      <c r="I4" s="413"/>
      <c r="J4" s="467" t="s">
        <v>393</v>
      </c>
      <c r="K4" s="467"/>
      <c r="L4" s="467"/>
      <c r="M4" s="467"/>
      <c r="N4" s="467"/>
      <c r="O4" s="467"/>
      <c r="P4" s="467"/>
      <c r="Q4" s="467"/>
      <c r="R4" s="467"/>
    </row>
    <row r="5" s="408" customFormat="1" ht="14.1" customHeight="1" spans="1:19">
      <c r="A5" s="413"/>
      <c r="B5" s="413"/>
      <c r="C5" s="415"/>
      <c r="D5" s="415"/>
      <c r="E5" s="415"/>
      <c r="F5" s="415"/>
      <c r="G5" s="415"/>
      <c r="H5" s="415"/>
      <c r="I5" s="415"/>
      <c r="J5" s="415"/>
      <c r="K5" s="415"/>
      <c r="L5" s="415"/>
      <c r="M5" s="415"/>
      <c r="N5" s="415"/>
      <c r="O5" s="415"/>
      <c r="P5" s="415"/>
      <c r="Q5" s="415"/>
      <c r="R5" s="415"/>
      <c r="S5" s="503"/>
    </row>
    <row r="6" s="408" customFormat="1" ht="14.1" customHeight="1" spans="1:19">
      <c r="A6" s="491" t="s">
        <v>394</v>
      </c>
      <c r="B6" s="491"/>
      <c r="C6" s="491"/>
      <c r="D6" s="491"/>
      <c r="E6" s="491"/>
      <c r="F6" s="491"/>
      <c r="G6" s="491"/>
      <c r="H6" s="491"/>
      <c r="I6" s="491"/>
      <c r="J6" s="491"/>
      <c r="K6" s="491"/>
      <c r="L6" s="491"/>
      <c r="M6" s="491"/>
      <c r="N6" s="491"/>
      <c r="O6" s="491"/>
      <c r="P6" s="491"/>
      <c r="Q6" s="491"/>
      <c r="R6" s="491"/>
      <c r="S6" s="491"/>
    </row>
    <row r="7" s="408" customFormat="1" ht="14.1" customHeight="1" spans="1:19">
      <c r="A7" s="413"/>
      <c r="B7" s="413"/>
      <c r="C7" s="415"/>
      <c r="D7" s="415"/>
      <c r="E7" s="415"/>
      <c r="F7" s="415"/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5"/>
      <c r="S7" s="415"/>
    </row>
    <row r="8" ht="12.9" customHeight="1" spans="1:19">
      <c r="A8" s="492" t="s">
        <v>8</v>
      </c>
      <c r="B8" s="492"/>
      <c r="C8" s="493" t="s">
        <v>395</v>
      </c>
      <c r="D8" s="494" t="s">
        <v>396</v>
      </c>
      <c r="E8" s="494" t="s">
        <v>397</v>
      </c>
      <c r="F8" s="494"/>
      <c r="G8" s="494"/>
      <c r="H8" s="494"/>
      <c r="I8" s="494"/>
      <c r="J8" s="494"/>
      <c r="K8" s="494"/>
      <c r="L8" s="494"/>
      <c r="M8" s="494"/>
      <c r="N8" s="494"/>
      <c r="O8" s="494"/>
      <c r="P8" s="494"/>
      <c r="Q8" s="494"/>
      <c r="R8" s="494"/>
      <c r="S8" s="494" t="s">
        <v>398</v>
      </c>
    </row>
    <row r="9" ht="33.75" customHeight="1" spans="1:19">
      <c r="A9" s="492"/>
      <c r="B9" s="492"/>
      <c r="C9" s="493" t="s">
        <v>399</v>
      </c>
      <c r="D9" s="494" t="s">
        <v>396</v>
      </c>
      <c r="E9" s="494" t="s">
        <v>15</v>
      </c>
      <c r="F9" s="494" t="s">
        <v>16</v>
      </c>
      <c r="G9" s="494" t="s">
        <v>17</v>
      </c>
      <c r="H9" s="494" t="s">
        <v>18</v>
      </c>
      <c r="I9" s="494" t="s">
        <v>19</v>
      </c>
      <c r="J9" s="494" t="s">
        <v>20</v>
      </c>
      <c r="K9" s="501" t="s">
        <v>21</v>
      </c>
      <c r="L9" s="501" t="s">
        <v>22</v>
      </c>
      <c r="M9" s="501" t="s">
        <v>23</v>
      </c>
      <c r="N9" s="501" t="s">
        <v>24</v>
      </c>
      <c r="O9" s="501" t="s">
        <v>25</v>
      </c>
      <c r="P9" s="501" t="s">
        <v>26</v>
      </c>
      <c r="Q9" s="501" t="s">
        <v>27</v>
      </c>
      <c r="R9" s="501" t="s">
        <v>28</v>
      </c>
      <c r="S9" s="494" t="s">
        <v>99</v>
      </c>
    </row>
    <row r="10" ht="18" customHeight="1" spans="1:19">
      <c r="A10" s="494" t="s">
        <v>29</v>
      </c>
      <c r="B10" s="494" t="s">
        <v>30</v>
      </c>
      <c r="C10" s="493"/>
      <c r="D10" s="493"/>
      <c r="E10" s="493"/>
      <c r="F10" s="493"/>
      <c r="G10" s="493"/>
      <c r="H10" s="493"/>
      <c r="I10" s="493"/>
      <c r="J10" s="493"/>
      <c r="K10" s="502"/>
      <c r="L10" s="502"/>
      <c r="M10" s="502"/>
      <c r="N10" s="502"/>
      <c r="O10" s="502"/>
      <c r="P10" s="502"/>
      <c r="Q10" s="502"/>
      <c r="R10" s="502"/>
      <c r="S10" s="493"/>
    </row>
    <row r="11" ht="17.25" customHeight="1" spans="1:19">
      <c r="A11" s="495" t="s">
        <v>33</v>
      </c>
      <c r="B11" s="495" t="s">
        <v>103</v>
      </c>
      <c r="C11" s="496" t="s">
        <v>400</v>
      </c>
      <c r="D11" s="496"/>
      <c r="E11" s="496"/>
      <c r="F11" s="496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496"/>
      <c r="S11" s="496"/>
    </row>
    <row r="12" ht="69.75" customHeight="1" spans="1:19">
      <c r="A12" s="495" t="s">
        <v>33</v>
      </c>
      <c r="B12" s="495" t="s">
        <v>103</v>
      </c>
      <c r="C12" s="497" t="s">
        <v>401</v>
      </c>
      <c r="D12" s="498" t="s">
        <v>402</v>
      </c>
      <c r="E12" s="499">
        <v>8.4</v>
      </c>
      <c r="F12" s="499">
        <v>8.5</v>
      </c>
      <c r="G12" s="499">
        <v>8.5</v>
      </c>
      <c r="H12" s="499">
        <v>8.5</v>
      </c>
      <c r="I12" s="499">
        <v>0</v>
      </c>
      <c r="J12" s="499">
        <v>0</v>
      </c>
      <c r="K12" s="499">
        <v>0</v>
      </c>
      <c r="L12" s="499">
        <v>0</v>
      </c>
      <c r="M12" s="499">
        <v>0</v>
      </c>
      <c r="N12" s="499">
        <v>0</v>
      </c>
      <c r="O12" s="499">
        <v>0</v>
      </c>
      <c r="P12" s="499">
        <v>0</v>
      </c>
      <c r="Q12" s="499">
        <v>0</v>
      </c>
      <c r="R12" s="499">
        <v>0</v>
      </c>
      <c r="S12" s="504" t="s">
        <v>403</v>
      </c>
    </row>
    <row r="13" customHeight="1" spans="1:19">
      <c r="A13" s="495" t="s">
        <v>33</v>
      </c>
      <c r="B13" s="495" t="s">
        <v>174</v>
      </c>
      <c r="C13" s="496" t="s">
        <v>404</v>
      </c>
      <c r="D13" s="496"/>
      <c r="E13" s="496"/>
      <c r="F13" s="496"/>
      <c r="G13" s="496"/>
      <c r="H13" s="496"/>
      <c r="I13" s="496"/>
      <c r="J13" s="496"/>
      <c r="K13" s="496"/>
      <c r="L13" s="496"/>
      <c r="M13" s="496"/>
      <c r="N13" s="496"/>
      <c r="O13" s="496"/>
      <c r="P13" s="496"/>
      <c r="Q13" s="496"/>
      <c r="R13" s="496"/>
      <c r="S13" s="496"/>
    </row>
    <row r="14" ht="72.75" customHeight="1" spans="1:19">
      <c r="A14" s="495" t="s">
        <v>33</v>
      </c>
      <c r="B14" s="495" t="s">
        <v>174</v>
      </c>
      <c r="C14" s="497" t="s">
        <v>405</v>
      </c>
      <c r="D14" s="498" t="s">
        <v>402</v>
      </c>
      <c r="E14" s="499">
        <v>27.3</v>
      </c>
      <c r="F14" s="499">
        <v>35.6</v>
      </c>
      <c r="G14" s="499">
        <v>35.6</v>
      </c>
      <c r="H14" s="499">
        <v>35.6</v>
      </c>
      <c r="I14" s="499">
        <v>0</v>
      </c>
      <c r="J14" s="499">
        <v>0</v>
      </c>
      <c r="K14" s="499">
        <v>0</v>
      </c>
      <c r="L14" s="499">
        <v>0</v>
      </c>
      <c r="M14" s="499">
        <v>0</v>
      </c>
      <c r="N14" s="499">
        <v>0</v>
      </c>
      <c r="O14" s="499">
        <v>0</v>
      </c>
      <c r="P14" s="499">
        <v>0</v>
      </c>
      <c r="Q14" s="499">
        <v>0</v>
      </c>
      <c r="R14" s="499">
        <v>0</v>
      </c>
      <c r="S14" s="504" t="s">
        <v>403</v>
      </c>
    </row>
    <row r="15" ht="15" customHeight="1" spans="1:19">
      <c r="A15" s="495" t="s">
        <v>33</v>
      </c>
      <c r="B15" s="495" t="s">
        <v>222</v>
      </c>
      <c r="C15" s="496" t="s">
        <v>59</v>
      </c>
      <c r="D15" s="496"/>
      <c r="E15" s="496"/>
      <c r="F15" s="496"/>
      <c r="G15" s="496"/>
      <c r="H15" s="496"/>
      <c r="I15" s="496"/>
      <c r="J15" s="496"/>
      <c r="K15" s="496"/>
      <c r="L15" s="496"/>
      <c r="M15" s="496"/>
      <c r="N15" s="496"/>
      <c r="O15" s="496"/>
      <c r="P15" s="496"/>
      <c r="Q15" s="496"/>
      <c r="R15" s="496"/>
      <c r="S15" s="496"/>
    </row>
    <row r="16" ht="70.5" customHeight="1" spans="1:19">
      <c r="A16" s="495" t="s">
        <v>33</v>
      </c>
      <c r="B16" s="495" t="s">
        <v>222</v>
      </c>
      <c r="C16" s="497" t="s">
        <v>406</v>
      </c>
      <c r="D16" s="498" t="s">
        <v>402</v>
      </c>
      <c r="E16" s="499">
        <v>5.7</v>
      </c>
      <c r="F16" s="499">
        <v>10.5</v>
      </c>
      <c r="G16" s="499">
        <v>10.5</v>
      </c>
      <c r="H16" s="499">
        <v>10.5</v>
      </c>
      <c r="I16" s="499">
        <v>0</v>
      </c>
      <c r="J16" s="499">
        <v>0</v>
      </c>
      <c r="K16" s="499">
        <v>0</v>
      </c>
      <c r="L16" s="499">
        <v>0</v>
      </c>
      <c r="M16" s="499">
        <v>0</v>
      </c>
      <c r="N16" s="499">
        <v>0</v>
      </c>
      <c r="O16" s="499">
        <v>0</v>
      </c>
      <c r="P16" s="499">
        <v>0</v>
      </c>
      <c r="Q16" s="499">
        <v>0</v>
      </c>
      <c r="R16" s="499">
        <v>0</v>
      </c>
      <c r="S16" s="504" t="s">
        <v>403</v>
      </c>
    </row>
    <row r="17" customHeight="1" spans="1:19">
      <c r="A17" s="495" t="s">
        <v>33</v>
      </c>
      <c r="B17" s="495" t="s">
        <v>270</v>
      </c>
      <c r="C17" s="496" t="s">
        <v>68</v>
      </c>
      <c r="D17" s="496"/>
      <c r="E17" s="496"/>
      <c r="F17" s="496"/>
      <c r="G17" s="496"/>
      <c r="H17" s="496"/>
      <c r="I17" s="496"/>
      <c r="J17" s="496"/>
      <c r="K17" s="496"/>
      <c r="L17" s="496"/>
      <c r="M17" s="496"/>
      <c r="N17" s="496"/>
      <c r="O17" s="496"/>
      <c r="P17" s="496"/>
      <c r="Q17" s="496"/>
      <c r="R17" s="496"/>
      <c r="S17" s="496"/>
    </row>
    <row r="18" ht="68.25" customHeight="1" spans="1:19">
      <c r="A18" s="495" t="s">
        <v>33</v>
      </c>
      <c r="B18" s="495" t="s">
        <v>270</v>
      </c>
      <c r="C18" s="500" t="s">
        <v>407</v>
      </c>
      <c r="D18" s="498" t="s">
        <v>402</v>
      </c>
      <c r="E18" s="499">
        <v>5.7</v>
      </c>
      <c r="F18" s="499">
        <v>6.7</v>
      </c>
      <c r="G18" s="499">
        <v>6.7</v>
      </c>
      <c r="H18" s="499">
        <v>6.7</v>
      </c>
      <c r="I18" s="499">
        <v>0</v>
      </c>
      <c r="J18" s="499">
        <v>0</v>
      </c>
      <c r="K18" s="499">
        <v>0</v>
      </c>
      <c r="L18" s="499">
        <v>0</v>
      </c>
      <c r="M18" s="499">
        <v>0</v>
      </c>
      <c r="N18" s="499">
        <v>0</v>
      </c>
      <c r="O18" s="499">
        <v>0</v>
      </c>
      <c r="P18" s="499">
        <v>0</v>
      </c>
      <c r="Q18" s="499">
        <v>0</v>
      </c>
      <c r="R18" s="499">
        <v>0</v>
      </c>
      <c r="S18" s="504" t="s">
        <v>403</v>
      </c>
    </row>
    <row r="19" customHeight="1" spans="1:19">
      <c r="A19" s="495" t="s">
        <v>33</v>
      </c>
      <c r="B19" s="495" t="s">
        <v>42</v>
      </c>
      <c r="C19" s="496" t="s">
        <v>74</v>
      </c>
      <c r="D19" s="496"/>
      <c r="E19" s="496"/>
      <c r="F19" s="496"/>
      <c r="G19" s="496"/>
      <c r="H19" s="496"/>
      <c r="I19" s="496"/>
      <c r="J19" s="496"/>
      <c r="K19" s="496"/>
      <c r="L19" s="496"/>
      <c r="M19" s="496"/>
      <c r="N19" s="496"/>
      <c r="O19" s="496"/>
      <c r="P19" s="496"/>
      <c r="Q19" s="496"/>
      <c r="R19" s="496"/>
      <c r="S19" s="496"/>
    </row>
    <row r="20" ht="70.5" customHeight="1" spans="1:19">
      <c r="A20" s="495" t="s">
        <v>33</v>
      </c>
      <c r="B20" s="495" t="s">
        <v>42</v>
      </c>
      <c r="C20" s="497" t="s">
        <v>408</v>
      </c>
      <c r="D20" s="498" t="s">
        <v>402</v>
      </c>
      <c r="E20" s="499">
        <v>0</v>
      </c>
      <c r="F20" s="499">
        <v>0</v>
      </c>
      <c r="G20" s="499">
        <v>0</v>
      </c>
      <c r="H20" s="499">
        <v>0</v>
      </c>
      <c r="I20" s="499">
        <v>0</v>
      </c>
      <c r="J20" s="499">
        <v>0</v>
      </c>
      <c r="K20" s="499">
        <v>0</v>
      </c>
      <c r="L20" s="499">
        <v>0</v>
      </c>
      <c r="M20" s="499">
        <v>0</v>
      </c>
      <c r="N20" s="499">
        <v>0</v>
      </c>
      <c r="O20" s="499">
        <v>0</v>
      </c>
      <c r="P20" s="499">
        <v>0</v>
      </c>
      <c r="Q20" s="499">
        <v>0</v>
      </c>
      <c r="R20" s="499">
        <v>0</v>
      </c>
      <c r="S20" s="504" t="s">
        <v>403</v>
      </c>
    </row>
    <row r="21" customHeight="1" spans="1:19">
      <c r="A21" s="495" t="s">
        <v>33</v>
      </c>
      <c r="B21" s="495" t="s">
        <v>46</v>
      </c>
      <c r="C21" s="496" t="s">
        <v>82</v>
      </c>
      <c r="D21" s="496"/>
      <c r="E21" s="496"/>
      <c r="F21" s="496"/>
      <c r="G21" s="496"/>
      <c r="H21" s="496"/>
      <c r="I21" s="496"/>
      <c r="J21" s="496"/>
      <c r="K21" s="496"/>
      <c r="L21" s="496"/>
      <c r="M21" s="496"/>
      <c r="N21" s="496"/>
      <c r="O21" s="496"/>
      <c r="P21" s="496"/>
      <c r="Q21" s="496"/>
      <c r="R21" s="496"/>
      <c r="S21" s="496"/>
    </row>
    <row r="22" ht="72" customHeight="1" spans="1:19">
      <c r="A22" s="495" t="s">
        <v>33</v>
      </c>
      <c r="B22" s="495" t="s">
        <v>46</v>
      </c>
      <c r="C22" s="500" t="s">
        <v>409</v>
      </c>
      <c r="D22" s="498" t="s">
        <v>402</v>
      </c>
      <c r="E22" s="499">
        <v>0</v>
      </c>
      <c r="F22" s="499">
        <v>0</v>
      </c>
      <c r="G22" s="499">
        <v>0</v>
      </c>
      <c r="H22" s="499">
        <v>0</v>
      </c>
      <c r="I22" s="499">
        <v>0</v>
      </c>
      <c r="J22" s="499">
        <v>0</v>
      </c>
      <c r="K22" s="499">
        <v>0</v>
      </c>
      <c r="L22" s="499">
        <v>0</v>
      </c>
      <c r="M22" s="499">
        <v>0</v>
      </c>
      <c r="N22" s="499">
        <v>0</v>
      </c>
      <c r="O22" s="499">
        <v>0</v>
      </c>
      <c r="P22" s="499">
        <v>0</v>
      </c>
      <c r="Q22" s="499">
        <v>0</v>
      </c>
      <c r="R22" s="499">
        <v>0</v>
      </c>
      <c r="S22" s="504" t="s">
        <v>403</v>
      </c>
    </row>
  </sheetData>
  <sheetProtection selectLockedCells="1" selectUnlockedCells="1"/>
  <mergeCells count="26">
    <mergeCell ref="A6:S6"/>
    <mergeCell ref="E8:J8"/>
    <mergeCell ref="C11:S11"/>
    <mergeCell ref="C13:S13"/>
    <mergeCell ref="C15:S15"/>
    <mergeCell ref="C17:S17"/>
    <mergeCell ref="C19:S19"/>
    <mergeCell ref="C21:S21"/>
    <mergeCell ref="C8:C10"/>
    <mergeCell ref="D8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S8:S10"/>
    <mergeCell ref="A8:B9"/>
  </mergeCells>
  <pageMargins left="0.590551181102362" right="0.590551181102362" top="0.78740157480315" bottom="0.78740157480315" header="0.511811023622047" footer="0.31496062992126"/>
  <pageSetup paperSize="9" scale="59" firstPageNumber="0" orientation="landscape" useFirstPageNumber="1" horizontalDpi="300" verticalDpi="300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69"/>
  <sheetViews>
    <sheetView zoomScale="80" zoomScaleNormal="80" topLeftCell="A55" workbookViewId="0">
      <selection activeCell="T64" sqref="T64"/>
    </sheetView>
  </sheetViews>
  <sheetFormatPr defaultColWidth="9" defaultRowHeight="14.4" customHeight="1"/>
  <cols>
    <col min="1" max="1" width="5.1047619047619" style="411" customWidth="1"/>
    <col min="2" max="2" width="4.1047619047619" style="411" customWidth="1"/>
    <col min="3" max="3" width="5.43809523809524" style="411" customWidth="1"/>
    <col min="4" max="4" width="22.3333333333333" style="411" customWidth="1"/>
    <col min="5" max="5" width="38.8857142857143" style="412" customWidth="1"/>
    <col min="6" max="6" width="9.33333333333333" style="411" customWidth="1"/>
    <col min="7" max="12" width="10.6666666666667" style="411" customWidth="1"/>
    <col min="13" max="14" width="9.1047619047619" style="412"/>
    <col min="15" max="257" width="9.1047619047619" style="411"/>
    <col min="258" max="258" width="5.1047619047619" style="411" customWidth="1"/>
    <col min="259" max="259" width="4.1047619047619" style="411" customWidth="1"/>
    <col min="260" max="260" width="5.43809523809524" style="411" customWidth="1"/>
    <col min="261" max="261" width="22.3333333333333" style="411" customWidth="1"/>
    <col min="262" max="262" width="38.8857142857143" style="411" customWidth="1"/>
    <col min="263" max="263" width="9.33333333333333" style="411" customWidth="1"/>
    <col min="264" max="269" width="10.6666666666667" style="411" customWidth="1"/>
    <col min="270" max="513" width="9.1047619047619" style="411"/>
    <col min="514" max="514" width="5.1047619047619" style="411" customWidth="1"/>
    <col min="515" max="515" width="4.1047619047619" style="411" customWidth="1"/>
    <col min="516" max="516" width="5.43809523809524" style="411" customWidth="1"/>
    <col min="517" max="517" width="22.3333333333333" style="411" customWidth="1"/>
    <col min="518" max="518" width="38.8857142857143" style="411" customWidth="1"/>
    <col min="519" max="519" width="9.33333333333333" style="411" customWidth="1"/>
    <col min="520" max="525" width="10.6666666666667" style="411" customWidth="1"/>
    <col min="526" max="769" width="9.1047619047619" style="411"/>
    <col min="770" max="770" width="5.1047619047619" style="411" customWidth="1"/>
    <col min="771" max="771" width="4.1047619047619" style="411" customWidth="1"/>
    <col min="772" max="772" width="5.43809523809524" style="411" customWidth="1"/>
    <col min="773" max="773" width="22.3333333333333" style="411" customWidth="1"/>
    <col min="774" max="774" width="38.8857142857143" style="411" customWidth="1"/>
    <col min="775" max="775" width="9.33333333333333" style="411" customWidth="1"/>
    <col min="776" max="781" width="10.6666666666667" style="411" customWidth="1"/>
    <col min="782" max="1025" width="9.1047619047619" style="411"/>
    <col min="1026" max="1026" width="5.1047619047619" style="411" customWidth="1"/>
    <col min="1027" max="1027" width="4.1047619047619" style="411" customWidth="1"/>
    <col min="1028" max="1028" width="5.43809523809524" style="411" customWidth="1"/>
    <col min="1029" max="1029" width="22.3333333333333" style="411" customWidth="1"/>
    <col min="1030" max="1030" width="38.8857142857143" style="411" customWidth="1"/>
    <col min="1031" max="1031" width="9.33333333333333" style="411" customWidth="1"/>
    <col min="1032" max="1037" width="10.6666666666667" style="411" customWidth="1"/>
    <col min="1038" max="1281" width="9.1047619047619" style="411"/>
    <col min="1282" max="1282" width="5.1047619047619" style="411" customWidth="1"/>
    <col min="1283" max="1283" width="4.1047619047619" style="411" customWidth="1"/>
    <col min="1284" max="1284" width="5.43809523809524" style="411" customWidth="1"/>
    <col min="1285" max="1285" width="22.3333333333333" style="411" customWidth="1"/>
    <col min="1286" max="1286" width="38.8857142857143" style="411" customWidth="1"/>
    <col min="1287" max="1287" width="9.33333333333333" style="411" customWidth="1"/>
    <col min="1288" max="1293" width="10.6666666666667" style="411" customWidth="1"/>
    <col min="1294" max="1537" width="9.1047619047619" style="411"/>
    <col min="1538" max="1538" width="5.1047619047619" style="411" customWidth="1"/>
    <col min="1539" max="1539" width="4.1047619047619" style="411" customWidth="1"/>
    <col min="1540" max="1540" width="5.43809523809524" style="411" customWidth="1"/>
    <col min="1541" max="1541" width="22.3333333333333" style="411" customWidth="1"/>
    <col min="1542" max="1542" width="38.8857142857143" style="411" customWidth="1"/>
    <col min="1543" max="1543" width="9.33333333333333" style="411" customWidth="1"/>
    <col min="1544" max="1549" width="10.6666666666667" style="411" customWidth="1"/>
    <col min="1550" max="1793" width="9.1047619047619" style="411"/>
    <col min="1794" max="1794" width="5.1047619047619" style="411" customWidth="1"/>
    <col min="1795" max="1795" width="4.1047619047619" style="411" customWidth="1"/>
    <col min="1796" max="1796" width="5.43809523809524" style="411" customWidth="1"/>
    <col min="1797" max="1797" width="22.3333333333333" style="411" customWidth="1"/>
    <col min="1798" max="1798" width="38.8857142857143" style="411" customWidth="1"/>
    <col min="1799" max="1799" width="9.33333333333333" style="411" customWidth="1"/>
    <col min="1800" max="1805" width="10.6666666666667" style="411" customWidth="1"/>
    <col min="1806" max="2049" width="9.1047619047619" style="411"/>
    <col min="2050" max="2050" width="5.1047619047619" style="411" customWidth="1"/>
    <col min="2051" max="2051" width="4.1047619047619" style="411" customWidth="1"/>
    <col min="2052" max="2052" width="5.43809523809524" style="411" customWidth="1"/>
    <col min="2053" max="2053" width="22.3333333333333" style="411" customWidth="1"/>
    <col min="2054" max="2054" width="38.8857142857143" style="411" customWidth="1"/>
    <col min="2055" max="2055" width="9.33333333333333" style="411" customWidth="1"/>
    <col min="2056" max="2061" width="10.6666666666667" style="411" customWidth="1"/>
    <col min="2062" max="2305" width="9.1047619047619" style="411"/>
    <col min="2306" max="2306" width="5.1047619047619" style="411" customWidth="1"/>
    <col min="2307" max="2307" width="4.1047619047619" style="411" customWidth="1"/>
    <col min="2308" max="2308" width="5.43809523809524" style="411" customWidth="1"/>
    <col min="2309" max="2309" width="22.3333333333333" style="411" customWidth="1"/>
    <col min="2310" max="2310" width="38.8857142857143" style="411" customWidth="1"/>
    <col min="2311" max="2311" width="9.33333333333333" style="411" customWidth="1"/>
    <col min="2312" max="2317" width="10.6666666666667" style="411" customWidth="1"/>
    <col min="2318" max="2561" width="9.1047619047619" style="411"/>
    <col min="2562" max="2562" width="5.1047619047619" style="411" customWidth="1"/>
    <col min="2563" max="2563" width="4.1047619047619" style="411" customWidth="1"/>
    <col min="2564" max="2564" width="5.43809523809524" style="411" customWidth="1"/>
    <col min="2565" max="2565" width="22.3333333333333" style="411" customWidth="1"/>
    <col min="2566" max="2566" width="38.8857142857143" style="411" customWidth="1"/>
    <col min="2567" max="2567" width="9.33333333333333" style="411" customWidth="1"/>
    <col min="2568" max="2573" width="10.6666666666667" style="411" customWidth="1"/>
    <col min="2574" max="2817" width="9.1047619047619" style="411"/>
    <col min="2818" max="2818" width="5.1047619047619" style="411" customWidth="1"/>
    <col min="2819" max="2819" width="4.1047619047619" style="411" customWidth="1"/>
    <col min="2820" max="2820" width="5.43809523809524" style="411" customWidth="1"/>
    <col min="2821" max="2821" width="22.3333333333333" style="411" customWidth="1"/>
    <col min="2822" max="2822" width="38.8857142857143" style="411" customWidth="1"/>
    <col min="2823" max="2823" width="9.33333333333333" style="411" customWidth="1"/>
    <col min="2824" max="2829" width="10.6666666666667" style="411" customWidth="1"/>
    <col min="2830" max="3073" width="9.1047619047619" style="411"/>
    <col min="3074" max="3074" width="5.1047619047619" style="411" customWidth="1"/>
    <col min="3075" max="3075" width="4.1047619047619" style="411" customWidth="1"/>
    <col min="3076" max="3076" width="5.43809523809524" style="411" customWidth="1"/>
    <col min="3077" max="3077" width="22.3333333333333" style="411" customWidth="1"/>
    <col min="3078" max="3078" width="38.8857142857143" style="411" customWidth="1"/>
    <col min="3079" max="3079" width="9.33333333333333" style="411" customWidth="1"/>
    <col min="3080" max="3085" width="10.6666666666667" style="411" customWidth="1"/>
    <col min="3086" max="3329" width="9.1047619047619" style="411"/>
    <col min="3330" max="3330" width="5.1047619047619" style="411" customWidth="1"/>
    <col min="3331" max="3331" width="4.1047619047619" style="411" customWidth="1"/>
    <col min="3332" max="3332" width="5.43809523809524" style="411" customWidth="1"/>
    <col min="3333" max="3333" width="22.3333333333333" style="411" customWidth="1"/>
    <col min="3334" max="3334" width="38.8857142857143" style="411" customWidth="1"/>
    <col min="3335" max="3335" width="9.33333333333333" style="411" customWidth="1"/>
    <col min="3336" max="3341" width="10.6666666666667" style="411" customWidth="1"/>
    <col min="3342" max="3585" width="9.1047619047619" style="411"/>
    <col min="3586" max="3586" width="5.1047619047619" style="411" customWidth="1"/>
    <col min="3587" max="3587" width="4.1047619047619" style="411" customWidth="1"/>
    <col min="3588" max="3588" width="5.43809523809524" style="411" customWidth="1"/>
    <col min="3589" max="3589" width="22.3333333333333" style="411" customWidth="1"/>
    <col min="3590" max="3590" width="38.8857142857143" style="411" customWidth="1"/>
    <col min="3591" max="3591" width="9.33333333333333" style="411" customWidth="1"/>
    <col min="3592" max="3597" width="10.6666666666667" style="411" customWidth="1"/>
    <col min="3598" max="3841" width="9.1047619047619" style="411"/>
    <col min="3842" max="3842" width="5.1047619047619" style="411" customWidth="1"/>
    <col min="3843" max="3843" width="4.1047619047619" style="411" customWidth="1"/>
    <col min="3844" max="3844" width="5.43809523809524" style="411" customWidth="1"/>
    <col min="3845" max="3845" width="22.3333333333333" style="411" customWidth="1"/>
    <col min="3846" max="3846" width="38.8857142857143" style="411" customWidth="1"/>
    <col min="3847" max="3847" width="9.33333333333333" style="411" customWidth="1"/>
    <col min="3848" max="3853" width="10.6666666666667" style="411" customWidth="1"/>
    <col min="3854" max="4097" width="9.1047619047619" style="411"/>
    <col min="4098" max="4098" width="5.1047619047619" style="411" customWidth="1"/>
    <col min="4099" max="4099" width="4.1047619047619" style="411" customWidth="1"/>
    <col min="4100" max="4100" width="5.43809523809524" style="411" customWidth="1"/>
    <col min="4101" max="4101" width="22.3333333333333" style="411" customWidth="1"/>
    <col min="4102" max="4102" width="38.8857142857143" style="411" customWidth="1"/>
    <col min="4103" max="4103" width="9.33333333333333" style="411" customWidth="1"/>
    <col min="4104" max="4109" width="10.6666666666667" style="411" customWidth="1"/>
    <col min="4110" max="4353" width="9.1047619047619" style="411"/>
    <col min="4354" max="4354" width="5.1047619047619" style="411" customWidth="1"/>
    <col min="4355" max="4355" width="4.1047619047619" style="411" customWidth="1"/>
    <col min="4356" max="4356" width="5.43809523809524" style="411" customWidth="1"/>
    <col min="4357" max="4357" width="22.3333333333333" style="411" customWidth="1"/>
    <col min="4358" max="4358" width="38.8857142857143" style="411" customWidth="1"/>
    <col min="4359" max="4359" width="9.33333333333333" style="411" customWidth="1"/>
    <col min="4360" max="4365" width="10.6666666666667" style="411" customWidth="1"/>
    <col min="4366" max="4609" width="9.1047619047619" style="411"/>
    <col min="4610" max="4610" width="5.1047619047619" style="411" customWidth="1"/>
    <col min="4611" max="4611" width="4.1047619047619" style="411" customWidth="1"/>
    <col min="4612" max="4612" width="5.43809523809524" style="411" customWidth="1"/>
    <col min="4613" max="4613" width="22.3333333333333" style="411" customWidth="1"/>
    <col min="4614" max="4614" width="38.8857142857143" style="411" customWidth="1"/>
    <col min="4615" max="4615" width="9.33333333333333" style="411" customWidth="1"/>
    <col min="4616" max="4621" width="10.6666666666667" style="411" customWidth="1"/>
    <col min="4622" max="4865" width="9.1047619047619" style="411"/>
    <col min="4866" max="4866" width="5.1047619047619" style="411" customWidth="1"/>
    <col min="4867" max="4867" width="4.1047619047619" style="411" customWidth="1"/>
    <col min="4868" max="4868" width="5.43809523809524" style="411" customWidth="1"/>
    <col min="4869" max="4869" width="22.3333333333333" style="411" customWidth="1"/>
    <col min="4870" max="4870" width="38.8857142857143" style="411" customWidth="1"/>
    <col min="4871" max="4871" width="9.33333333333333" style="411" customWidth="1"/>
    <col min="4872" max="4877" width="10.6666666666667" style="411" customWidth="1"/>
    <col min="4878" max="5121" width="9.1047619047619" style="411"/>
    <col min="5122" max="5122" width="5.1047619047619" style="411" customWidth="1"/>
    <col min="5123" max="5123" width="4.1047619047619" style="411" customWidth="1"/>
    <col min="5124" max="5124" width="5.43809523809524" style="411" customWidth="1"/>
    <col min="5125" max="5125" width="22.3333333333333" style="411" customWidth="1"/>
    <col min="5126" max="5126" width="38.8857142857143" style="411" customWidth="1"/>
    <col min="5127" max="5127" width="9.33333333333333" style="411" customWidth="1"/>
    <col min="5128" max="5133" width="10.6666666666667" style="411" customWidth="1"/>
    <col min="5134" max="5377" width="9.1047619047619" style="411"/>
    <col min="5378" max="5378" width="5.1047619047619" style="411" customWidth="1"/>
    <col min="5379" max="5379" width="4.1047619047619" style="411" customWidth="1"/>
    <col min="5380" max="5380" width="5.43809523809524" style="411" customWidth="1"/>
    <col min="5381" max="5381" width="22.3333333333333" style="411" customWidth="1"/>
    <col min="5382" max="5382" width="38.8857142857143" style="411" customWidth="1"/>
    <col min="5383" max="5383" width="9.33333333333333" style="411" customWidth="1"/>
    <col min="5384" max="5389" width="10.6666666666667" style="411" customWidth="1"/>
    <col min="5390" max="5633" width="9.1047619047619" style="411"/>
    <col min="5634" max="5634" width="5.1047619047619" style="411" customWidth="1"/>
    <col min="5635" max="5635" width="4.1047619047619" style="411" customWidth="1"/>
    <col min="5636" max="5636" width="5.43809523809524" style="411" customWidth="1"/>
    <col min="5637" max="5637" width="22.3333333333333" style="411" customWidth="1"/>
    <col min="5638" max="5638" width="38.8857142857143" style="411" customWidth="1"/>
    <col min="5639" max="5639" width="9.33333333333333" style="411" customWidth="1"/>
    <col min="5640" max="5645" width="10.6666666666667" style="411" customWidth="1"/>
    <col min="5646" max="5889" width="9.1047619047619" style="411"/>
    <col min="5890" max="5890" width="5.1047619047619" style="411" customWidth="1"/>
    <col min="5891" max="5891" width="4.1047619047619" style="411" customWidth="1"/>
    <col min="5892" max="5892" width="5.43809523809524" style="411" customWidth="1"/>
    <col min="5893" max="5893" width="22.3333333333333" style="411" customWidth="1"/>
    <col min="5894" max="5894" width="38.8857142857143" style="411" customWidth="1"/>
    <col min="5895" max="5895" width="9.33333333333333" style="411" customWidth="1"/>
    <col min="5896" max="5901" width="10.6666666666667" style="411" customWidth="1"/>
    <col min="5902" max="6145" width="9.1047619047619" style="411"/>
    <col min="6146" max="6146" width="5.1047619047619" style="411" customWidth="1"/>
    <col min="6147" max="6147" width="4.1047619047619" style="411" customWidth="1"/>
    <col min="6148" max="6148" width="5.43809523809524" style="411" customWidth="1"/>
    <col min="6149" max="6149" width="22.3333333333333" style="411" customWidth="1"/>
    <col min="6150" max="6150" width="38.8857142857143" style="411" customWidth="1"/>
    <col min="6151" max="6151" width="9.33333333333333" style="411" customWidth="1"/>
    <col min="6152" max="6157" width="10.6666666666667" style="411" customWidth="1"/>
    <col min="6158" max="6401" width="9.1047619047619" style="411"/>
    <col min="6402" max="6402" width="5.1047619047619" style="411" customWidth="1"/>
    <col min="6403" max="6403" width="4.1047619047619" style="411" customWidth="1"/>
    <col min="6404" max="6404" width="5.43809523809524" style="411" customWidth="1"/>
    <col min="6405" max="6405" width="22.3333333333333" style="411" customWidth="1"/>
    <col min="6406" max="6406" width="38.8857142857143" style="411" customWidth="1"/>
    <col min="6407" max="6407" width="9.33333333333333" style="411" customWidth="1"/>
    <col min="6408" max="6413" width="10.6666666666667" style="411" customWidth="1"/>
    <col min="6414" max="6657" width="9.1047619047619" style="411"/>
    <col min="6658" max="6658" width="5.1047619047619" style="411" customWidth="1"/>
    <col min="6659" max="6659" width="4.1047619047619" style="411" customWidth="1"/>
    <col min="6660" max="6660" width="5.43809523809524" style="411" customWidth="1"/>
    <col min="6661" max="6661" width="22.3333333333333" style="411" customWidth="1"/>
    <col min="6662" max="6662" width="38.8857142857143" style="411" customWidth="1"/>
    <col min="6663" max="6663" width="9.33333333333333" style="411" customWidth="1"/>
    <col min="6664" max="6669" width="10.6666666666667" style="411" customWidth="1"/>
    <col min="6670" max="6913" width="9.1047619047619" style="411"/>
    <col min="6914" max="6914" width="5.1047619047619" style="411" customWidth="1"/>
    <col min="6915" max="6915" width="4.1047619047619" style="411" customWidth="1"/>
    <col min="6916" max="6916" width="5.43809523809524" style="411" customWidth="1"/>
    <col min="6917" max="6917" width="22.3333333333333" style="411" customWidth="1"/>
    <col min="6918" max="6918" width="38.8857142857143" style="411" customWidth="1"/>
    <col min="6919" max="6919" width="9.33333333333333" style="411" customWidth="1"/>
    <col min="6920" max="6925" width="10.6666666666667" style="411" customWidth="1"/>
    <col min="6926" max="7169" width="9.1047619047619" style="411"/>
    <col min="7170" max="7170" width="5.1047619047619" style="411" customWidth="1"/>
    <col min="7171" max="7171" width="4.1047619047619" style="411" customWidth="1"/>
    <col min="7172" max="7172" width="5.43809523809524" style="411" customWidth="1"/>
    <col min="7173" max="7173" width="22.3333333333333" style="411" customWidth="1"/>
    <col min="7174" max="7174" width="38.8857142857143" style="411" customWidth="1"/>
    <col min="7175" max="7175" width="9.33333333333333" style="411" customWidth="1"/>
    <col min="7176" max="7181" width="10.6666666666667" style="411" customWidth="1"/>
    <col min="7182" max="7425" width="9.1047619047619" style="411"/>
    <col min="7426" max="7426" width="5.1047619047619" style="411" customWidth="1"/>
    <col min="7427" max="7427" width="4.1047619047619" style="411" customWidth="1"/>
    <col min="7428" max="7428" width="5.43809523809524" style="411" customWidth="1"/>
    <col min="7429" max="7429" width="22.3333333333333" style="411" customWidth="1"/>
    <col min="7430" max="7430" width="38.8857142857143" style="411" customWidth="1"/>
    <col min="7431" max="7431" width="9.33333333333333" style="411" customWidth="1"/>
    <col min="7432" max="7437" width="10.6666666666667" style="411" customWidth="1"/>
    <col min="7438" max="7681" width="9.1047619047619" style="411"/>
    <col min="7682" max="7682" width="5.1047619047619" style="411" customWidth="1"/>
    <col min="7683" max="7683" width="4.1047619047619" style="411" customWidth="1"/>
    <col min="7684" max="7684" width="5.43809523809524" style="411" customWidth="1"/>
    <col min="7685" max="7685" width="22.3333333333333" style="411" customWidth="1"/>
    <col min="7686" max="7686" width="38.8857142857143" style="411" customWidth="1"/>
    <col min="7687" max="7687" width="9.33333333333333" style="411" customWidth="1"/>
    <col min="7688" max="7693" width="10.6666666666667" style="411" customWidth="1"/>
    <col min="7694" max="7937" width="9.1047619047619" style="411"/>
    <col min="7938" max="7938" width="5.1047619047619" style="411" customWidth="1"/>
    <col min="7939" max="7939" width="4.1047619047619" style="411" customWidth="1"/>
    <col min="7940" max="7940" width="5.43809523809524" style="411" customWidth="1"/>
    <col min="7941" max="7941" width="22.3333333333333" style="411" customWidth="1"/>
    <col min="7942" max="7942" width="38.8857142857143" style="411" customWidth="1"/>
    <col min="7943" max="7943" width="9.33333333333333" style="411" customWidth="1"/>
    <col min="7944" max="7949" width="10.6666666666667" style="411" customWidth="1"/>
    <col min="7950" max="8193" width="9.1047619047619" style="411"/>
    <col min="8194" max="8194" width="5.1047619047619" style="411" customWidth="1"/>
    <col min="8195" max="8195" width="4.1047619047619" style="411" customWidth="1"/>
    <col min="8196" max="8196" width="5.43809523809524" style="411" customWidth="1"/>
    <col min="8197" max="8197" width="22.3333333333333" style="411" customWidth="1"/>
    <col min="8198" max="8198" width="38.8857142857143" style="411" customWidth="1"/>
    <col min="8199" max="8199" width="9.33333333333333" style="411" customWidth="1"/>
    <col min="8200" max="8205" width="10.6666666666667" style="411" customWidth="1"/>
    <col min="8206" max="8449" width="9.1047619047619" style="411"/>
    <col min="8450" max="8450" width="5.1047619047619" style="411" customWidth="1"/>
    <col min="8451" max="8451" width="4.1047619047619" style="411" customWidth="1"/>
    <col min="8452" max="8452" width="5.43809523809524" style="411" customWidth="1"/>
    <col min="8453" max="8453" width="22.3333333333333" style="411" customWidth="1"/>
    <col min="8454" max="8454" width="38.8857142857143" style="411" customWidth="1"/>
    <col min="8455" max="8455" width="9.33333333333333" style="411" customWidth="1"/>
    <col min="8456" max="8461" width="10.6666666666667" style="411" customWidth="1"/>
    <col min="8462" max="8705" width="9.1047619047619" style="411"/>
    <col min="8706" max="8706" width="5.1047619047619" style="411" customWidth="1"/>
    <col min="8707" max="8707" width="4.1047619047619" style="411" customWidth="1"/>
    <col min="8708" max="8708" width="5.43809523809524" style="411" customWidth="1"/>
    <col min="8709" max="8709" width="22.3333333333333" style="411" customWidth="1"/>
    <col min="8710" max="8710" width="38.8857142857143" style="411" customWidth="1"/>
    <col min="8711" max="8711" width="9.33333333333333" style="411" customWidth="1"/>
    <col min="8712" max="8717" width="10.6666666666667" style="411" customWidth="1"/>
    <col min="8718" max="8961" width="9.1047619047619" style="411"/>
    <col min="8962" max="8962" width="5.1047619047619" style="411" customWidth="1"/>
    <col min="8963" max="8963" width="4.1047619047619" style="411" customWidth="1"/>
    <col min="8964" max="8964" width="5.43809523809524" style="411" customWidth="1"/>
    <col min="8965" max="8965" width="22.3333333333333" style="411" customWidth="1"/>
    <col min="8966" max="8966" width="38.8857142857143" style="411" customWidth="1"/>
    <col min="8967" max="8967" width="9.33333333333333" style="411" customWidth="1"/>
    <col min="8968" max="8973" width="10.6666666666667" style="411" customWidth="1"/>
    <col min="8974" max="9217" width="9.1047619047619" style="411"/>
    <col min="9218" max="9218" width="5.1047619047619" style="411" customWidth="1"/>
    <col min="9219" max="9219" width="4.1047619047619" style="411" customWidth="1"/>
    <col min="9220" max="9220" width="5.43809523809524" style="411" customWidth="1"/>
    <col min="9221" max="9221" width="22.3333333333333" style="411" customWidth="1"/>
    <col min="9222" max="9222" width="38.8857142857143" style="411" customWidth="1"/>
    <col min="9223" max="9223" width="9.33333333333333" style="411" customWidth="1"/>
    <col min="9224" max="9229" width="10.6666666666667" style="411" customWidth="1"/>
    <col min="9230" max="9473" width="9.1047619047619" style="411"/>
    <col min="9474" max="9474" width="5.1047619047619" style="411" customWidth="1"/>
    <col min="9475" max="9475" width="4.1047619047619" style="411" customWidth="1"/>
    <col min="9476" max="9476" width="5.43809523809524" style="411" customWidth="1"/>
    <col min="9477" max="9477" width="22.3333333333333" style="411" customWidth="1"/>
    <col min="9478" max="9478" width="38.8857142857143" style="411" customWidth="1"/>
    <col min="9479" max="9479" width="9.33333333333333" style="411" customWidth="1"/>
    <col min="9480" max="9485" width="10.6666666666667" style="411" customWidth="1"/>
    <col min="9486" max="9729" width="9.1047619047619" style="411"/>
    <col min="9730" max="9730" width="5.1047619047619" style="411" customWidth="1"/>
    <col min="9731" max="9731" width="4.1047619047619" style="411" customWidth="1"/>
    <col min="9732" max="9732" width="5.43809523809524" style="411" customWidth="1"/>
    <col min="9733" max="9733" width="22.3333333333333" style="411" customWidth="1"/>
    <col min="9734" max="9734" width="38.8857142857143" style="411" customWidth="1"/>
    <col min="9735" max="9735" width="9.33333333333333" style="411" customWidth="1"/>
    <col min="9736" max="9741" width="10.6666666666667" style="411" customWidth="1"/>
    <col min="9742" max="9985" width="9.1047619047619" style="411"/>
    <col min="9986" max="9986" width="5.1047619047619" style="411" customWidth="1"/>
    <col min="9987" max="9987" width="4.1047619047619" style="411" customWidth="1"/>
    <col min="9988" max="9988" width="5.43809523809524" style="411" customWidth="1"/>
    <col min="9989" max="9989" width="22.3333333333333" style="411" customWidth="1"/>
    <col min="9990" max="9990" width="38.8857142857143" style="411" customWidth="1"/>
    <col min="9991" max="9991" width="9.33333333333333" style="411" customWidth="1"/>
    <col min="9992" max="9997" width="10.6666666666667" style="411" customWidth="1"/>
    <col min="9998" max="10241" width="9.1047619047619" style="411"/>
    <col min="10242" max="10242" width="5.1047619047619" style="411" customWidth="1"/>
    <col min="10243" max="10243" width="4.1047619047619" style="411" customWidth="1"/>
    <col min="10244" max="10244" width="5.43809523809524" style="411" customWidth="1"/>
    <col min="10245" max="10245" width="22.3333333333333" style="411" customWidth="1"/>
    <col min="10246" max="10246" width="38.8857142857143" style="411" customWidth="1"/>
    <col min="10247" max="10247" width="9.33333333333333" style="411" customWidth="1"/>
    <col min="10248" max="10253" width="10.6666666666667" style="411" customWidth="1"/>
    <col min="10254" max="10497" width="9.1047619047619" style="411"/>
    <col min="10498" max="10498" width="5.1047619047619" style="411" customWidth="1"/>
    <col min="10499" max="10499" width="4.1047619047619" style="411" customWidth="1"/>
    <col min="10500" max="10500" width="5.43809523809524" style="411" customWidth="1"/>
    <col min="10501" max="10501" width="22.3333333333333" style="411" customWidth="1"/>
    <col min="10502" max="10502" width="38.8857142857143" style="411" customWidth="1"/>
    <col min="10503" max="10503" width="9.33333333333333" style="411" customWidth="1"/>
    <col min="10504" max="10509" width="10.6666666666667" style="411" customWidth="1"/>
    <col min="10510" max="10753" width="9.1047619047619" style="411"/>
    <col min="10754" max="10754" width="5.1047619047619" style="411" customWidth="1"/>
    <col min="10755" max="10755" width="4.1047619047619" style="411" customWidth="1"/>
    <col min="10756" max="10756" width="5.43809523809524" style="411" customWidth="1"/>
    <col min="10757" max="10757" width="22.3333333333333" style="411" customWidth="1"/>
    <col min="10758" max="10758" width="38.8857142857143" style="411" customWidth="1"/>
    <col min="10759" max="10759" width="9.33333333333333" style="411" customWidth="1"/>
    <col min="10760" max="10765" width="10.6666666666667" style="411" customWidth="1"/>
    <col min="10766" max="11009" width="9.1047619047619" style="411"/>
    <col min="11010" max="11010" width="5.1047619047619" style="411" customWidth="1"/>
    <col min="11011" max="11011" width="4.1047619047619" style="411" customWidth="1"/>
    <col min="11012" max="11012" width="5.43809523809524" style="411" customWidth="1"/>
    <col min="11013" max="11013" width="22.3333333333333" style="411" customWidth="1"/>
    <col min="11014" max="11014" width="38.8857142857143" style="411" customWidth="1"/>
    <col min="11015" max="11015" width="9.33333333333333" style="411" customWidth="1"/>
    <col min="11016" max="11021" width="10.6666666666667" style="411" customWidth="1"/>
    <col min="11022" max="11265" width="9.1047619047619" style="411"/>
    <col min="11266" max="11266" width="5.1047619047619" style="411" customWidth="1"/>
    <col min="11267" max="11267" width="4.1047619047619" style="411" customWidth="1"/>
    <col min="11268" max="11268" width="5.43809523809524" style="411" customWidth="1"/>
    <col min="11269" max="11269" width="22.3333333333333" style="411" customWidth="1"/>
    <col min="11270" max="11270" width="38.8857142857143" style="411" customWidth="1"/>
    <col min="11271" max="11271" width="9.33333333333333" style="411" customWidth="1"/>
    <col min="11272" max="11277" width="10.6666666666667" style="411" customWidth="1"/>
    <col min="11278" max="11521" width="9.1047619047619" style="411"/>
    <col min="11522" max="11522" width="5.1047619047619" style="411" customWidth="1"/>
    <col min="11523" max="11523" width="4.1047619047619" style="411" customWidth="1"/>
    <col min="11524" max="11524" width="5.43809523809524" style="411" customWidth="1"/>
    <col min="11525" max="11525" width="22.3333333333333" style="411" customWidth="1"/>
    <col min="11526" max="11526" width="38.8857142857143" style="411" customWidth="1"/>
    <col min="11527" max="11527" width="9.33333333333333" style="411" customWidth="1"/>
    <col min="11528" max="11533" width="10.6666666666667" style="411" customWidth="1"/>
    <col min="11534" max="11777" width="9.1047619047619" style="411"/>
    <col min="11778" max="11778" width="5.1047619047619" style="411" customWidth="1"/>
    <col min="11779" max="11779" width="4.1047619047619" style="411" customWidth="1"/>
    <col min="11780" max="11780" width="5.43809523809524" style="411" customWidth="1"/>
    <col min="11781" max="11781" width="22.3333333333333" style="411" customWidth="1"/>
    <col min="11782" max="11782" width="38.8857142857143" style="411" customWidth="1"/>
    <col min="11783" max="11783" width="9.33333333333333" style="411" customWidth="1"/>
    <col min="11784" max="11789" width="10.6666666666667" style="411" customWidth="1"/>
    <col min="11790" max="12033" width="9.1047619047619" style="411"/>
    <col min="12034" max="12034" width="5.1047619047619" style="411" customWidth="1"/>
    <col min="12035" max="12035" width="4.1047619047619" style="411" customWidth="1"/>
    <col min="12036" max="12036" width="5.43809523809524" style="411" customWidth="1"/>
    <col min="12037" max="12037" width="22.3333333333333" style="411" customWidth="1"/>
    <col min="12038" max="12038" width="38.8857142857143" style="411" customWidth="1"/>
    <col min="12039" max="12039" width="9.33333333333333" style="411" customWidth="1"/>
    <col min="12040" max="12045" width="10.6666666666667" style="411" customWidth="1"/>
    <col min="12046" max="12289" width="9.1047619047619" style="411"/>
    <col min="12290" max="12290" width="5.1047619047619" style="411" customWidth="1"/>
    <col min="12291" max="12291" width="4.1047619047619" style="411" customWidth="1"/>
    <col min="12292" max="12292" width="5.43809523809524" style="411" customWidth="1"/>
    <col min="12293" max="12293" width="22.3333333333333" style="411" customWidth="1"/>
    <col min="12294" max="12294" width="38.8857142857143" style="411" customWidth="1"/>
    <col min="12295" max="12295" width="9.33333333333333" style="411" customWidth="1"/>
    <col min="12296" max="12301" width="10.6666666666667" style="411" customWidth="1"/>
    <col min="12302" max="12545" width="9.1047619047619" style="411"/>
    <col min="12546" max="12546" width="5.1047619047619" style="411" customWidth="1"/>
    <col min="12547" max="12547" width="4.1047619047619" style="411" customWidth="1"/>
    <col min="12548" max="12548" width="5.43809523809524" style="411" customWidth="1"/>
    <col min="12549" max="12549" width="22.3333333333333" style="411" customWidth="1"/>
    <col min="12550" max="12550" width="38.8857142857143" style="411" customWidth="1"/>
    <col min="12551" max="12551" width="9.33333333333333" style="411" customWidth="1"/>
    <col min="12552" max="12557" width="10.6666666666667" style="411" customWidth="1"/>
    <col min="12558" max="12801" width="9.1047619047619" style="411"/>
    <col min="12802" max="12802" width="5.1047619047619" style="411" customWidth="1"/>
    <col min="12803" max="12803" width="4.1047619047619" style="411" customWidth="1"/>
    <col min="12804" max="12804" width="5.43809523809524" style="411" customWidth="1"/>
    <col min="12805" max="12805" width="22.3333333333333" style="411" customWidth="1"/>
    <col min="12806" max="12806" width="38.8857142857143" style="411" customWidth="1"/>
    <col min="12807" max="12807" width="9.33333333333333" style="411" customWidth="1"/>
    <col min="12808" max="12813" width="10.6666666666667" style="411" customWidth="1"/>
    <col min="12814" max="13057" width="9.1047619047619" style="411"/>
    <col min="13058" max="13058" width="5.1047619047619" style="411" customWidth="1"/>
    <col min="13059" max="13059" width="4.1047619047619" style="411" customWidth="1"/>
    <col min="13060" max="13060" width="5.43809523809524" style="411" customWidth="1"/>
    <col min="13061" max="13061" width="22.3333333333333" style="411" customWidth="1"/>
    <col min="13062" max="13062" width="38.8857142857143" style="411" customWidth="1"/>
    <col min="13063" max="13063" width="9.33333333333333" style="411" customWidth="1"/>
    <col min="13064" max="13069" width="10.6666666666667" style="411" customWidth="1"/>
    <col min="13070" max="13313" width="9.1047619047619" style="411"/>
    <col min="13314" max="13314" width="5.1047619047619" style="411" customWidth="1"/>
    <col min="13315" max="13315" width="4.1047619047619" style="411" customWidth="1"/>
    <col min="13316" max="13316" width="5.43809523809524" style="411" customWidth="1"/>
    <col min="13317" max="13317" width="22.3333333333333" style="411" customWidth="1"/>
    <col min="13318" max="13318" width="38.8857142857143" style="411" customWidth="1"/>
    <col min="13319" max="13319" width="9.33333333333333" style="411" customWidth="1"/>
    <col min="13320" max="13325" width="10.6666666666667" style="411" customWidth="1"/>
    <col min="13326" max="13569" width="9.1047619047619" style="411"/>
    <col min="13570" max="13570" width="5.1047619047619" style="411" customWidth="1"/>
    <col min="13571" max="13571" width="4.1047619047619" style="411" customWidth="1"/>
    <col min="13572" max="13572" width="5.43809523809524" style="411" customWidth="1"/>
    <col min="13573" max="13573" width="22.3333333333333" style="411" customWidth="1"/>
    <col min="13574" max="13574" width="38.8857142857143" style="411" customWidth="1"/>
    <col min="13575" max="13575" width="9.33333333333333" style="411" customWidth="1"/>
    <col min="13576" max="13581" width="10.6666666666667" style="411" customWidth="1"/>
    <col min="13582" max="13825" width="9.1047619047619" style="411"/>
    <col min="13826" max="13826" width="5.1047619047619" style="411" customWidth="1"/>
    <col min="13827" max="13827" width="4.1047619047619" style="411" customWidth="1"/>
    <col min="13828" max="13828" width="5.43809523809524" style="411" customWidth="1"/>
    <col min="13829" max="13829" width="22.3333333333333" style="411" customWidth="1"/>
    <col min="13830" max="13830" width="38.8857142857143" style="411" customWidth="1"/>
    <col min="13831" max="13831" width="9.33333333333333" style="411" customWidth="1"/>
    <col min="13832" max="13837" width="10.6666666666667" style="411" customWidth="1"/>
    <col min="13838" max="14081" width="9.1047619047619" style="411"/>
    <col min="14082" max="14082" width="5.1047619047619" style="411" customWidth="1"/>
    <col min="14083" max="14083" width="4.1047619047619" style="411" customWidth="1"/>
    <col min="14084" max="14084" width="5.43809523809524" style="411" customWidth="1"/>
    <col min="14085" max="14085" width="22.3333333333333" style="411" customWidth="1"/>
    <col min="14086" max="14086" width="38.8857142857143" style="411" customWidth="1"/>
    <col min="14087" max="14087" width="9.33333333333333" style="411" customWidth="1"/>
    <col min="14088" max="14093" width="10.6666666666667" style="411" customWidth="1"/>
    <col min="14094" max="14337" width="9.1047619047619" style="411"/>
    <col min="14338" max="14338" width="5.1047619047619" style="411" customWidth="1"/>
    <col min="14339" max="14339" width="4.1047619047619" style="411" customWidth="1"/>
    <col min="14340" max="14340" width="5.43809523809524" style="411" customWidth="1"/>
    <col min="14341" max="14341" width="22.3333333333333" style="411" customWidth="1"/>
    <col min="14342" max="14342" width="38.8857142857143" style="411" customWidth="1"/>
    <col min="14343" max="14343" width="9.33333333333333" style="411" customWidth="1"/>
    <col min="14344" max="14349" width="10.6666666666667" style="411" customWidth="1"/>
    <col min="14350" max="14593" width="9.1047619047619" style="411"/>
    <col min="14594" max="14594" width="5.1047619047619" style="411" customWidth="1"/>
    <col min="14595" max="14595" width="4.1047619047619" style="411" customWidth="1"/>
    <col min="14596" max="14596" width="5.43809523809524" style="411" customWidth="1"/>
    <col min="14597" max="14597" width="22.3333333333333" style="411" customWidth="1"/>
    <col min="14598" max="14598" width="38.8857142857143" style="411" customWidth="1"/>
    <col min="14599" max="14599" width="9.33333333333333" style="411" customWidth="1"/>
    <col min="14600" max="14605" width="10.6666666666667" style="411" customWidth="1"/>
    <col min="14606" max="14849" width="9.1047619047619" style="411"/>
    <col min="14850" max="14850" width="5.1047619047619" style="411" customWidth="1"/>
    <col min="14851" max="14851" width="4.1047619047619" style="411" customWidth="1"/>
    <col min="14852" max="14852" width="5.43809523809524" style="411" customWidth="1"/>
    <col min="14853" max="14853" width="22.3333333333333" style="411" customWidth="1"/>
    <col min="14854" max="14854" width="38.8857142857143" style="411" customWidth="1"/>
    <col min="14855" max="14855" width="9.33333333333333" style="411" customWidth="1"/>
    <col min="14856" max="14861" width="10.6666666666667" style="411" customWidth="1"/>
    <col min="14862" max="15105" width="9.1047619047619" style="411"/>
    <col min="15106" max="15106" width="5.1047619047619" style="411" customWidth="1"/>
    <col min="15107" max="15107" width="4.1047619047619" style="411" customWidth="1"/>
    <col min="15108" max="15108" width="5.43809523809524" style="411" customWidth="1"/>
    <col min="15109" max="15109" width="22.3333333333333" style="411" customWidth="1"/>
    <col min="15110" max="15110" width="38.8857142857143" style="411" customWidth="1"/>
    <col min="15111" max="15111" width="9.33333333333333" style="411" customWidth="1"/>
    <col min="15112" max="15117" width="10.6666666666667" style="411" customWidth="1"/>
    <col min="15118" max="15361" width="9.1047619047619" style="411"/>
    <col min="15362" max="15362" width="5.1047619047619" style="411" customWidth="1"/>
    <col min="15363" max="15363" width="4.1047619047619" style="411" customWidth="1"/>
    <col min="15364" max="15364" width="5.43809523809524" style="411" customWidth="1"/>
    <col min="15365" max="15365" width="22.3333333333333" style="411" customWidth="1"/>
    <col min="15366" max="15366" width="38.8857142857143" style="411" customWidth="1"/>
    <col min="15367" max="15367" width="9.33333333333333" style="411" customWidth="1"/>
    <col min="15368" max="15373" width="10.6666666666667" style="411" customWidth="1"/>
    <col min="15374" max="15617" width="9.1047619047619" style="411"/>
    <col min="15618" max="15618" width="5.1047619047619" style="411" customWidth="1"/>
    <col min="15619" max="15619" width="4.1047619047619" style="411" customWidth="1"/>
    <col min="15620" max="15620" width="5.43809523809524" style="411" customWidth="1"/>
    <col min="15621" max="15621" width="22.3333333333333" style="411" customWidth="1"/>
    <col min="15622" max="15622" width="38.8857142857143" style="411" customWidth="1"/>
    <col min="15623" max="15623" width="9.33333333333333" style="411" customWidth="1"/>
    <col min="15624" max="15629" width="10.6666666666667" style="411" customWidth="1"/>
    <col min="15630" max="15873" width="9.1047619047619" style="411"/>
    <col min="15874" max="15874" width="5.1047619047619" style="411" customWidth="1"/>
    <col min="15875" max="15875" width="4.1047619047619" style="411" customWidth="1"/>
    <col min="15876" max="15876" width="5.43809523809524" style="411" customWidth="1"/>
    <col min="15877" max="15877" width="22.3333333333333" style="411" customWidth="1"/>
    <col min="15878" max="15878" width="38.8857142857143" style="411" customWidth="1"/>
    <col min="15879" max="15879" width="9.33333333333333" style="411" customWidth="1"/>
    <col min="15880" max="15885" width="10.6666666666667" style="411" customWidth="1"/>
    <col min="15886" max="16129" width="9.1047619047619" style="411"/>
    <col min="16130" max="16130" width="5.1047619047619" style="411" customWidth="1"/>
    <col min="16131" max="16131" width="4.1047619047619" style="411" customWidth="1"/>
    <col min="16132" max="16132" width="5.43809523809524" style="411" customWidth="1"/>
    <col min="16133" max="16133" width="22.3333333333333" style="411" customWidth="1"/>
    <col min="16134" max="16134" width="38.8857142857143" style="411" customWidth="1"/>
    <col min="16135" max="16135" width="9.33333333333333" style="411" customWidth="1"/>
    <col min="16136" max="16141" width="10.6666666666667" style="411" customWidth="1"/>
    <col min="16142" max="16384" width="9.1047619047619" style="411"/>
  </cols>
  <sheetData>
    <row r="1" ht="14.25" hidden="1" customHeight="1" spans="9:13">
      <c r="I1" s="173" t="s">
        <v>94</v>
      </c>
      <c r="J1" s="43"/>
      <c r="K1" s="43"/>
      <c r="L1" s="43"/>
      <c r="M1" s="174"/>
    </row>
    <row r="2" ht="14.25" hidden="1" customHeight="1" spans="9:13">
      <c r="I2" s="4" t="s">
        <v>1</v>
      </c>
      <c r="J2" s="4"/>
      <c r="K2" s="4"/>
      <c r="L2" s="4"/>
      <c r="M2" s="4"/>
    </row>
    <row r="3" ht="14.25" hidden="1" customHeight="1" spans="9:13">
      <c r="I3" s="4"/>
      <c r="J3" s="4"/>
      <c r="K3" s="4"/>
      <c r="L3" s="4"/>
      <c r="M3" s="4"/>
    </row>
    <row r="5" s="408" customFormat="1" ht="14.1" customHeight="1" spans="1:14">
      <c r="A5" s="413"/>
      <c r="B5" s="413"/>
      <c r="C5" s="413"/>
      <c r="D5" s="413"/>
      <c r="E5" s="414"/>
      <c r="F5" s="413"/>
      <c r="G5" s="413"/>
      <c r="I5" s="413" t="s">
        <v>410</v>
      </c>
      <c r="J5" s="413"/>
      <c r="K5" s="413"/>
      <c r="L5" s="413"/>
      <c r="M5" s="466"/>
      <c r="N5" s="466"/>
    </row>
    <row r="6" s="408" customFormat="1" ht="14.1" customHeight="1" spans="1:14">
      <c r="A6" s="413"/>
      <c r="B6" s="413"/>
      <c r="C6" s="413"/>
      <c r="D6" s="413"/>
      <c r="E6" s="414"/>
      <c r="F6" s="413"/>
      <c r="G6" s="413"/>
      <c r="I6" s="413" t="s">
        <v>3</v>
      </c>
      <c r="J6" s="413"/>
      <c r="K6" s="413"/>
      <c r="L6" s="413"/>
      <c r="M6" s="466"/>
      <c r="N6" s="466"/>
    </row>
    <row r="7" s="408" customFormat="1" ht="14.1" customHeight="1" spans="1:14">
      <c r="A7" s="413"/>
      <c r="B7" s="413"/>
      <c r="C7" s="413"/>
      <c r="D7" s="413"/>
      <c r="E7" s="414"/>
      <c r="F7" s="413"/>
      <c r="G7" s="413"/>
      <c r="I7" s="467" t="s">
        <v>411</v>
      </c>
      <c r="J7" s="413"/>
      <c r="K7" s="413"/>
      <c r="L7" s="413"/>
      <c r="M7" s="466"/>
      <c r="N7" s="466"/>
    </row>
    <row r="8" s="408" customFormat="1" ht="14.1" customHeight="1" spans="1:14">
      <c r="A8" s="413"/>
      <c r="B8" s="413"/>
      <c r="C8" s="413"/>
      <c r="D8" s="413"/>
      <c r="E8" s="414"/>
      <c r="F8" s="413"/>
      <c r="G8" s="413"/>
      <c r="I8" s="468" t="s">
        <v>393</v>
      </c>
      <c r="J8" s="468"/>
      <c r="K8" s="468"/>
      <c r="L8" s="468"/>
      <c r="M8" s="466"/>
      <c r="N8" s="466"/>
    </row>
    <row r="9" s="408" customFormat="1" ht="14.1" customHeight="1" spans="1:14">
      <c r="A9" s="413"/>
      <c r="B9" s="413"/>
      <c r="C9" s="413"/>
      <c r="D9" s="415"/>
      <c r="E9" s="416"/>
      <c r="F9" s="415"/>
      <c r="G9" s="415"/>
      <c r="H9" s="415"/>
      <c r="I9" s="415"/>
      <c r="J9" s="415"/>
      <c r="K9" s="415"/>
      <c r="L9" s="413"/>
      <c r="M9" s="466"/>
      <c r="N9" s="466"/>
    </row>
    <row r="10" s="408" customFormat="1" ht="14.1" customHeight="1" spans="1:14">
      <c r="A10" s="417" t="s">
        <v>412</v>
      </c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66"/>
      <c r="N10" s="466"/>
    </row>
    <row r="11" s="408" customFormat="1" ht="14.1" customHeight="1" spans="1:14">
      <c r="A11" s="413"/>
      <c r="B11" s="413"/>
      <c r="C11" s="413"/>
      <c r="D11" s="415"/>
      <c r="E11" s="416"/>
      <c r="F11" s="415"/>
      <c r="G11" s="415"/>
      <c r="H11" s="415"/>
      <c r="I11" s="415"/>
      <c r="J11" s="415"/>
      <c r="K11" s="415"/>
      <c r="L11" s="415"/>
      <c r="M11" s="466"/>
      <c r="N11" s="466"/>
    </row>
    <row r="12" ht="36.75" customHeight="1" spans="1:20">
      <c r="A12" s="418" t="s">
        <v>8</v>
      </c>
      <c r="B12" s="418"/>
      <c r="C12" s="419" t="s">
        <v>413</v>
      </c>
      <c r="D12" s="420" t="s">
        <v>414</v>
      </c>
      <c r="E12" s="421" t="s">
        <v>415</v>
      </c>
      <c r="F12" s="420" t="s">
        <v>416</v>
      </c>
      <c r="G12" s="420" t="s">
        <v>15</v>
      </c>
      <c r="H12" s="420" t="s">
        <v>16</v>
      </c>
      <c r="I12" s="420" t="s">
        <v>17</v>
      </c>
      <c r="J12" s="420" t="s">
        <v>18</v>
      </c>
      <c r="K12" s="420" t="s">
        <v>19</v>
      </c>
      <c r="L12" s="420" t="s">
        <v>20</v>
      </c>
      <c r="M12" s="469" t="s">
        <v>21</v>
      </c>
      <c r="N12" s="469" t="s">
        <v>22</v>
      </c>
      <c r="O12" s="470" t="s">
        <v>23</v>
      </c>
      <c r="P12" s="470" t="s">
        <v>24</v>
      </c>
      <c r="Q12" s="470" t="s">
        <v>25</v>
      </c>
      <c r="R12" s="470" t="s">
        <v>26</v>
      </c>
      <c r="S12" s="470" t="s">
        <v>27</v>
      </c>
      <c r="T12" s="470" t="s">
        <v>28</v>
      </c>
    </row>
    <row r="13" ht="13.5" hidden="1" customHeight="1" spans="1:18">
      <c r="A13" s="419" t="s">
        <v>29</v>
      </c>
      <c r="B13" s="419" t="s">
        <v>30</v>
      </c>
      <c r="C13" s="419"/>
      <c r="D13" s="420" t="s">
        <v>399</v>
      </c>
      <c r="E13" s="421" t="s">
        <v>396</v>
      </c>
      <c r="F13" s="420"/>
      <c r="G13" s="420"/>
      <c r="H13" s="420"/>
      <c r="I13" s="420"/>
      <c r="J13" s="420"/>
      <c r="K13" s="420"/>
      <c r="L13" s="420"/>
      <c r="M13" s="471"/>
      <c r="N13" s="469" t="s">
        <v>22</v>
      </c>
      <c r="O13" s="470" t="s">
        <v>23</v>
      </c>
      <c r="P13" s="470" t="s">
        <v>24</v>
      </c>
      <c r="Q13" s="470" t="s">
        <v>24</v>
      </c>
      <c r="R13" s="470" t="s">
        <v>24</v>
      </c>
    </row>
    <row r="14" s="409" customFormat="1" ht="16.5" customHeight="1" spans="1:17">
      <c r="A14" s="422" t="s">
        <v>33</v>
      </c>
      <c r="B14" s="423">
        <v>1</v>
      </c>
      <c r="C14" s="423">
        <v>127</v>
      </c>
      <c r="D14" s="424" t="s">
        <v>35</v>
      </c>
      <c r="E14" s="425"/>
      <c r="F14" s="425"/>
      <c r="G14" s="425"/>
      <c r="H14" s="425"/>
      <c r="I14" s="425"/>
      <c r="J14" s="425"/>
      <c r="K14" s="425"/>
      <c r="L14" s="425"/>
      <c r="M14" s="425"/>
      <c r="N14" s="425"/>
      <c r="O14" s="425"/>
      <c r="P14" s="425"/>
      <c r="Q14" s="487"/>
    </row>
    <row r="15" s="409" customFormat="1" ht="16.5" customHeight="1" spans="1:20">
      <c r="A15" s="422"/>
      <c r="B15" s="423"/>
      <c r="C15" s="423"/>
      <c r="D15" s="426" t="s">
        <v>417</v>
      </c>
      <c r="E15" s="427" t="s">
        <v>418</v>
      </c>
      <c r="F15" s="428" t="s">
        <v>48</v>
      </c>
      <c r="G15" s="428">
        <v>11253</v>
      </c>
      <c r="H15" s="428">
        <v>0</v>
      </c>
      <c r="I15" s="428">
        <v>0</v>
      </c>
      <c r="J15" s="428">
        <v>0</v>
      </c>
      <c r="K15" s="428">
        <v>11012</v>
      </c>
      <c r="L15" s="428">
        <v>11020</v>
      </c>
      <c r="M15" s="427">
        <v>11025</v>
      </c>
      <c r="N15" s="427">
        <v>11030</v>
      </c>
      <c r="O15" s="428">
        <v>11035</v>
      </c>
      <c r="P15" s="428">
        <v>10051</v>
      </c>
      <c r="Q15" s="428">
        <v>11040</v>
      </c>
      <c r="R15" s="428">
        <v>11040</v>
      </c>
      <c r="S15" s="428">
        <v>11040</v>
      </c>
      <c r="T15" s="428">
        <v>11040</v>
      </c>
    </row>
    <row r="16" s="409" customFormat="1" ht="16.5" customHeight="1" spans="1:20">
      <c r="A16" s="422"/>
      <c r="B16" s="423"/>
      <c r="C16" s="423"/>
      <c r="D16" s="426"/>
      <c r="E16" s="427" t="s">
        <v>419</v>
      </c>
      <c r="F16" s="428" t="s">
        <v>48</v>
      </c>
      <c r="G16" s="428">
        <v>94016</v>
      </c>
      <c r="H16" s="428">
        <v>0</v>
      </c>
      <c r="I16" s="428">
        <v>0</v>
      </c>
      <c r="J16" s="428">
        <v>0</v>
      </c>
      <c r="K16" s="428">
        <v>99736</v>
      </c>
      <c r="L16" s="428">
        <v>100111</v>
      </c>
      <c r="M16" s="427">
        <v>100486</v>
      </c>
      <c r="N16" s="427">
        <v>109097</v>
      </c>
      <c r="O16" s="428">
        <v>112857</v>
      </c>
      <c r="P16" s="428">
        <v>151979</v>
      </c>
      <c r="Q16" s="428">
        <v>135200</v>
      </c>
      <c r="R16" s="428">
        <v>145250</v>
      </c>
      <c r="S16" s="428">
        <v>145250</v>
      </c>
      <c r="T16" s="428">
        <v>145250</v>
      </c>
    </row>
    <row r="17" s="409" customFormat="1" ht="16.5" customHeight="1" spans="1:20">
      <c r="A17" s="422"/>
      <c r="B17" s="423"/>
      <c r="C17" s="423"/>
      <c r="D17" s="426"/>
      <c r="E17" s="427" t="s">
        <v>420</v>
      </c>
      <c r="F17" s="428" t="s">
        <v>421</v>
      </c>
      <c r="G17" s="428">
        <v>226319</v>
      </c>
      <c r="H17" s="428">
        <v>0</v>
      </c>
      <c r="I17" s="428">
        <v>0</v>
      </c>
      <c r="J17" s="428">
        <v>0</v>
      </c>
      <c r="K17" s="428">
        <v>220300</v>
      </c>
      <c r="L17" s="428">
        <v>220530</v>
      </c>
      <c r="M17" s="427">
        <v>68473</v>
      </c>
      <c r="N17" s="427">
        <v>68480</v>
      </c>
      <c r="O17" s="428">
        <v>219642</v>
      </c>
      <c r="P17" s="428">
        <v>221737</v>
      </c>
      <c r="Q17" s="428">
        <v>220000</v>
      </c>
      <c r="R17" s="428">
        <v>220500</v>
      </c>
      <c r="S17" s="428">
        <v>221000</v>
      </c>
      <c r="T17" s="428">
        <v>221450</v>
      </c>
    </row>
    <row r="18" s="409" customFormat="1" ht="16.5" customHeight="1" spans="1:20">
      <c r="A18" s="422"/>
      <c r="B18" s="423"/>
      <c r="C18" s="423"/>
      <c r="D18" s="426"/>
      <c r="E18" s="427" t="s">
        <v>422</v>
      </c>
      <c r="F18" s="428" t="s">
        <v>423</v>
      </c>
      <c r="G18" s="428">
        <v>743</v>
      </c>
      <c r="H18" s="428">
        <v>0</v>
      </c>
      <c r="I18" s="428">
        <v>0</v>
      </c>
      <c r="J18" s="428">
        <v>0</v>
      </c>
      <c r="K18" s="428">
        <v>730</v>
      </c>
      <c r="L18" s="428">
        <v>735</v>
      </c>
      <c r="M18" s="427">
        <v>806</v>
      </c>
      <c r="N18" s="427">
        <v>806</v>
      </c>
      <c r="O18" s="428">
        <v>1148</v>
      </c>
      <c r="P18" s="428">
        <v>1173</v>
      </c>
      <c r="Q18" s="428">
        <v>1100</v>
      </c>
      <c r="R18" s="428">
        <v>1120</v>
      </c>
      <c r="S18" s="428">
        <v>1130</v>
      </c>
      <c r="T18" s="428">
        <v>1140</v>
      </c>
    </row>
    <row r="19" s="409" customFormat="1" ht="25.5" customHeight="1" spans="1:20">
      <c r="A19" s="422"/>
      <c r="B19" s="423"/>
      <c r="C19" s="423"/>
      <c r="D19" s="426"/>
      <c r="E19" s="421" t="s">
        <v>424</v>
      </c>
      <c r="F19" s="429" t="s">
        <v>425</v>
      </c>
      <c r="G19" s="428">
        <v>10224.3</v>
      </c>
      <c r="H19" s="428">
        <v>0</v>
      </c>
      <c r="I19" s="472">
        <v>0</v>
      </c>
      <c r="J19" s="472">
        <v>0</v>
      </c>
      <c r="K19" s="472">
        <v>0</v>
      </c>
      <c r="L19" s="472">
        <v>0</v>
      </c>
      <c r="M19" s="473">
        <v>0</v>
      </c>
      <c r="N19" s="473">
        <v>0</v>
      </c>
      <c r="O19" s="472">
        <v>0</v>
      </c>
      <c r="P19" s="472">
        <v>0</v>
      </c>
      <c r="Q19" s="472">
        <v>0</v>
      </c>
      <c r="R19" s="472">
        <v>0</v>
      </c>
      <c r="S19" s="472">
        <v>0</v>
      </c>
      <c r="T19" s="472">
        <v>0</v>
      </c>
    </row>
    <row r="20" ht="36" customHeight="1" spans="1:20">
      <c r="A20" s="422"/>
      <c r="B20" s="423"/>
      <c r="C20" s="423"/>
      <c r="D20" s="420" t="s">
        <v>426</v>
      </c>
      <c r="E20" s="430" t="s">
        <v>58</v>
      </c>
      <c r="F20" s="429" t="s">
        <v>427</v>
      </c>
      <c r="G20" s="431">
        <v>0</v>
      </c>
      <c r="H20" s="431">
        <v>0</v>
      </c>
      <c r="I20" s="472">
        <v>0</v>
      </c>
      <c r="J20" s="428">
        <v>0</v>
      </c>
      <c r="K20" s="428">
        <v>22642</v>
      </c>
      <c r="L20" s="428">
        <v>23017</v>
      </c>
      <c r="M20" s="427">
        <v>23392</v>
      </c>
      <c r="N20" s="427">
        <v>23767</v>
      </c>
      <c r="O20" s="428">
        <v>24142</v>
      </c>
      <c r="P20" s="428">
        <v>43417</v>
      </c>
      <c r="Q20" s="428">
        <v>34517</v>
      </c>
      <c r="R20" s="428">
        <v>34517</v>
      </c>
      <c r="S20" s="428">
        <v>34517</v>
      </c>
      <c r="T20" s="428">
        <v>34517</v>
      </c>
    </row>
    <row r="21" ht="33.75" customHeight="1" spans="1:20">
      <c r="A21" s="422"/>
      <c r="B21" s="423"/>
      <c r="C21" s="423"/>
      <c r="D21" s="420" t="s">
        <v>428</v>
      </c>
      <c r="E21" s="421" t="s">
        <v>429</v>
      </c>
      <c r="F21" s="429" t="s">
        <v>430</v>
      </c>
      <c r="G21" s="428">
        <v>0</v>
      </c>
      <c r="H21" s="428">
        <v>700</v>
      </c>
      <c r="I21" s="428">
        <v>731</v>
      </c>
      <c r="J21" s="428">
        <v>748</v>
      </c>
      <c r="K21" s="428">
        <v>766</v>
      </c>
      <c r="L21" s="428">
        <v>786</v>
      </c>
      <c r="M21" s="427">
        <v>806</v>
      </c>
      <c r="N21" s="427">
        <v>829</v>
      </c>
      <c r="O21" s="428">
        <v>855</v>
      </c>
      <c r="P21" s="428">
        <v>879</v>
      </c>
      <c r="Q21" s="428">
        <v>897</v>
      </c>
      <c r="R21" s="428">
        <v>916</v>
      </c>
      <c r="S21" s="428">
        <v>925</v>
      </c>
      <c r="T21" s="428">
        <v>934</v>
      </c>
    </row>
    <row r="22" ht="24.75" customHeight="1" spans="1:20">
      <c r="A22" s="422"/>
      <c r="B22" s="423"/>
      <c r="C22" s="423"/>
      <c r="D22" s="420"/>
      <c r="E22" s="421" t="s">
        <v>424</v>
      </c>
      <c r="F22" s="429" t="s">
        <v>425</v>
      </c>
      <c r="G22" s="432">
        <v>10224.3</v>
      </c>
      <c r="H22" s="432">
        <v>10690.6</v>
      </c>
      <c r="I22" s="432">
        <v>11267.4</v>
      </c>
      <c r="J22" s="432">
        <v>12563.6</v>
      </c>
      <c r="K22" s="432">
        <v>13047.4</v>
      </c>
      <c r="L22" s="432">
        <v>13066.5</v>
      </c>
      <c r="M22" s="445">
        <v>13232</v>
      </c>
      <c r="N22" s="445">
        <v>14088.7</v>
      </c>
      <c r="O22" s="474">
        <v>16485.3</v>
      </c>
      <c r="P22" s="474">
        <v>19835.2</v>
      </c>
      <c r="Q22" s="474">
        <v>22402</v>
      </c>
      <c r="R22" s="474">
        <v>22394.3</v>
      </c>
      <c r="S22" s="474">
        <v>22394.3</v>
      </c>
      <c r="T22" s="474">
        <v>22394.3</v>
      </c>
    </row>
    <row r="23" s="410" customFormat="1" ht="15.45" customHeight="1" spans="1:20">
      <c r="A23" s="422" t="s">
        <v>33</v>
      </c>
      <c r="B23" s="423">
        <v>2</v>
      </c>
      <c r="C23" s="423">
        <v>127</v>
      </c>
      <c r="D23" s="433" t="s">
        <v>404</v>
      </c>
      <c r="E23" s="434"/>
      <c r="F23" s="434"/>
      <c r="G23" s="434"/>
      <c r="H23" s="434"/>
      <c r="I23" s="434"/>
      <c r="J23" s="434"/>
      <c r="K23" s="434"/>
      <c r="L23" s="434"/>
      <c r="M23" s="434"/>
      <c r="N23" s="434"/>
      <c r="O23" s="434"/>
      <c r="P23" s="434"/>
      <c r="Q23" s="434"/>
      <c r="R23" s="434"/>
      <c r="S23" s="434"/>
      <c r="T23" s="488"/>
    </row>
    <row r="24" s="410" customFormat="1" ht="24" customHeight="1" spans="1:20">
      <c r="A24" s="422"/>
      <c r="B24" s="423"/>
      <c r="C24" s="423"/>
      <c r="D24" s="420" t="s">
        <v>431</v>
      </c>
      <c r="E24" s="421" t="s">
        <v>432</v>
      </c>
      <c r="F24" s="429" t="s">
        <v>433</v>
      </c>
      <c r="G24" s="429">
        <v>83143</v>
      </c>
      <c r="H24" s="429">
        <v>0</v>
      </c>
      <c r="I24" s="429">
        <v>0</v>
      </c>
      <c r="J24" s="429">
        <v>0</v>
      </c>
      <c r="K24" s="429">
        <v>0</v>
      </c>
      <c r="L24" s="429">
        <v>0</v>
      </c>
      <c r="M24" s="475">
        <v>0</v>
      </c>
      <c r="N24" s="475">
        <v>0</v>
      </c>
      <c r="O24" s="476">
        <v>0</v>
      </c>
      <c r="P24" s="476">
        <v>0</v>
      </c>
      <c r="Q24" s="476">
        <v>0</v>
      </c>
      <c r="R24" s="476">
        <v>0</v>
      </c>
      <c r="S24" s="476">
        <v>0</v>
      </c>
      <c r="T24" s="476">
        <v>0</v>
      </c>
    </row>
    <row r="25" s="410" customFormat="1" ht="15.45" customHeight="1" spans="1:20">
      <c r="A25" s="422"/>
      <c r="B25" s="423"/>
      <c r="C25" s="423"/>
      <c r="D25" s="420"/>
      <c r="E25" s="421" t="s">
        <v>434</v>
      </c>
      <c r="F25" s="429" t="s">
        <v>427</v>
      </c>
      <c r="G25" s="429">
        <v>163</v>
      </c>
      <c r="H25" s="429">
        <v>0</v>
      </c>
      <c r="I25" s="428">
        <v>0</v>
      </c>
      <c r="J25" s="428">
        <v>0</v>
      </c>
      <c r="K25" s="428">
        <v>0</v>
      </c>
      <c r="L25" s="428">
        <v>0</v>
      </c>
      <c r="M25" s="475">
        <v>0</v>
      </c>
      <c r="N25" s="475">
        <v>0</v>
      </c>
      <c r="O25" s="476">
        <v>0</v>
      </c>
      <c r="P25" s="476">
        <v>0</v>
      </c>
      <c r="Q25" s="476">
        <v>0</v>
      </c>
      <c r="R25" s="476">
        <v>0</v>
      </c>
      <c r="S25" s="476">
        <v>0</v>
      </c>
      <c r="T25" s="476">
        <v>0</v>
      </c>
    </row>
    <row r="26" s="410" customFormat="1" ht="34.5" customHeight="1" spans="1:20">
      <c r="A26" s="422"/>
      <c r="B26" s="423"/>
      <c r="C26" s="423"/>
      <c r="D26" s="420"/>
      <c r="E26" s="421" t="s">
        <v>435</v>
      </c>
      <c r="F26" s="429" t="s">
        <v>425</v>
      </c>
      <c r="G26" s="429">
        <v>30230.1</v>
      </c>
      <c r="H26" s="429">
        <v>0</v>
      </c>
      <c r="I26" s="472">
        <v>0</v>
      </c>
      <c r="J26" s="472">
        <v>0</v>
      </c>
      <c r="K26" s="472">
        <v>0</v>
      </c>
      <c r="L26" s="472">
        <v>0</v>
      </c>
      <c r="M26" s="475">
        <v>0</v>
      </c>
      <c r="N26" s="475">
        <v>0</v>
      </c>
      <c r="O26" s="476">
        <v>0</v>
      </c>
      <c r="P26" s="476">
        <v>0</v>
      </c>
      <c r="Q26" s="476">
        <v>0</v>
      </c>
      <c r="R26" s="476">
        <v>0</v>
      </c>
      <c r="S26" s="476">
        <v>0</v>
      </c>
      <c r="T26" s="476">
        <v>0</v>
      </c>
    </row>
    <row r="27" ht="58.5" customHeight="1" spans="1:20">
      <c r="A27" s="422"/>
      <c r="B27" s="423"/>
      <c r="C27" s="423"/>
      <c r="D27" s="420" t="s">
        <v>436</v>
      </c>
      <c r="E27" s="421" t="s">
        <v>434</v>
      </c>
      <c r="F27" s="429" t="s">
        <v>427</v>
      </c>
      <c r="G27" s="428">
        <v>0</v>
      </c>
      <c r="H27" s="428">
        <v>165</v>
      </c>
      <c r="I27" s="428">
        <v>165</v>
      </c>
      <c r="J27" s="428">
        <v>165</v>
      </c>
      <c r="K27" s="428">
        <v>165</v>
      </c>
      <c r="L27" s="428">
        <v>165</v>
      </c>
      <c r="M27" s="427">
        <v>165</v>
      </c>
      <c r="N27" s="427">
        <v>180</v>
      </c>
      <c r="O27" s="428">
        <v>165</v>
      </c>
      <c r="P27" s="428">
        <v>165</v>
      </c>
      <c r="Q27" s="428">
        <v>165</v>
      </c>
      <c r="R27" s="428">
        <v>165</v>
      </c>
      <c r="S27" s="428">
        <v>165</v>
      </c>
      <c r="T27" s="428">
        <v>165</v>
      </c>
    </row>
    <row r="28" ht="26.25" customHeight="1" spans="1:20">
      <c r="A28" s="422"/>
      <c r="B28" s="423"/>
      <c r="C28" s="423"/>
      <c r="D28" s="435"/>
      <c r="E28" s="436" t="s">
        <v>437</v>
      </c>
      <c r="F28" s="437" t="s">
        <v>438</v>
      </c>
      <c r="G28" s="438">
        <v>0</v>
      </c>
      <c r="H28" s="438">
        <v>0</v>
      </c>
      <c r="I28" s="438">
        <v>0</v>
      </c>
      <c r="J28" s="438">
        <v>0</v>
      </c>
      <c r="K28" s="438">
        <v>41</v>
      </c>
      <c r="L28" s="438">
        <v>41</v>
      </c>
      <c r="M28" s="477">
        <v>44</v>
      </c>
      <c r="N28" s="477">
        <v>43</v>
      </c>
      <c r="O28" s="478">
        <v>44</v>
      </c>
      <c r="P28" s="478">
        <v>45</v>
      </c>
      <c r="Q28" s="478">
        <v>45</v>
      </c>
      <c r="R28" s="478">
        <v>45</v>
      </c>
      <c r="S28" s="478">
        <v>45</v>
      </c>
      <c r="T28" s="478">
        <v>45</v>
      </c>
    </row>
    <row r="29" ht="26.25" customHeight="1" spans="1:20">
      <c r="A29" s="422"/>
      <c r="B29" s="423"/>
      <c r="C29" s="423"/>
      <c r="D29" s="435"/>
      <c r="E29" s="436" t="s">
        <v>419</v>
      </c>
      <c r="F29" s="437" t="s">
        <v>48</v>
      </c>
      <c r="G29" s="438">
        <v>0</v>
      </c>
      <c r="H29" s="438">
        <v>0</v>
      </c>
      <c r="I29" s="438">
        <v>0</v>
      </c>
      <c r="J29" s="438">
        <v>70600</v>
      </c>
      <c r="K29" s="438">
        <v>70650</v>
      </c>
      <c r="L29" s="438">
        <v>70650</v>
      </c>
      <c r="M29" s="477">
        <v>70700</v>
      </c>
      <c r="N29" s="477">
        <v>70720</v>
      </c>
      <c r="O29" s="478">
        <v>76148</v>
      </c>
      <c r="P29" s="478">
        <v>70730</v>
      </c>
      <c r="Q29" s="478">
        <v>70740</v>
      </c>
      <c r="R29" s="478">
        <v>70750</v>
      </c>
      <c r="S29" s="478">
        <v>70750</v>
      </c>
      <c r="T29" s="478">
        <v>70750</v>
      </c>
    </row>
    <row r="30" ht="42" customHeight="1" spans="1:20">
      <c r="A30" s="422"/>
      <c r="B30" s="423"/>
      <c r="C30" s="423"/>
      <c r="D30" s="439" t="s">
        <v>439</v>
      </c>
      <c r="E30" s="436" t="s">
        <v>440</v>
      </c>
      <c r="F30" s="440" t="s">
        <v>430</v>
      </c>
      <c r="G30" s="441">
        <v>0</v>
      </c>
      <c r="H30" s="441">
        <v>0</v>
      </c>
      <c r="I30" s="441">
        <v>5</v>
      </c>
      <c r="J30" s="441">
        <v>5</v>
      </c>
      <c r="K30" s="441">
        <v>5</v>
      </c>
      <c r="L30" s="441">
        <v>5</v>
      </c>
      <c r="M30" s="477">
        <v>9</v>
      </c>
      <c r="N30" s="479">
        <v>15</v>
      </c>
      <c r="O30" s="480">
        <v>26</v>
      </c>
      <c r="P30" s="480">
        <v>27</v>
      </c>
      <c r="Q30" s="480">
        <v>27</v>
      </c>
      <c r="R30" s="480">
        <v>27</v>
      </c>
      <c r="S30" s="480">
        <v>27</v>
      </c>
      <c r="T30" s="480">
        <v>27</v>
      </c>
    </row>
    <row r="31" ht="13.5" hidden="1" customHeight="1" spans="1:20">
      <c r="A31" s="422"/>
      <c r="B31" s="423"/>
      <c r="C31" s="423"/>
      <c r="D31" s="442"/>
      <c r="E31" s="436" t="s">
        <v>441</v>
      </c>
      <c r="F31" s="443"/>
      <c r="G31" s="444"/>
      <c r="H31" s="444"/>
      <c r="I31" s="444"/>
      <c r="J31" s="444"/>
      <c r="K31" s="444"/>
      <c r="L31" s="444"/>
      <c r="M31" s="481"/>
      <c r="N31" s="469"/>
      <c r="O31" s="470"/>
      <c r="P31" s="470"/>
      <c r="Q31" s="470"/>
      <c r="R31" s="470"/>
      <c r="S31" s="470"/>
      <c r="T31" s="470"/>
    </row>
    <row r="32" ht="16.5" hidden="1" customHeight="1" spans="1:20">
      <c r="A32" s="422"/>
      <c r="B32" s="423"/>
      <c r="C32" s="423"/>
      <c r="D32" s="442"/>
      <c r="E32" s="445" t="s">
        <v>442</v>
      </c>
      <c r="F32" s="443"/>
      <c r="G32" s="446">
        <v>0</v>
      </c>
      <c r="H32" s="446">
        <v>0</v>
      </c>
      <c r="I32" s="446">
        <v>2</v>
      </c>
      <c r="J32" s="446">
        <v>2</v>
      </c>
      <c r="K32" s="446">
        <v>2</v>
      </c>
      <c r="L32" s="446">
        <v>2</v>
      </c>
      <c r="M32" s="445"/>
      <c r="N32" s="469"/>
      <c r="O32" s="470"/>
      <c r="P32" s="470"/>
      <c r="Q32" s="470"/>
      <c r="R32" s="470"/>
      <c r="S32" s="470"/>
      <c r="T32" s="470"/>
    </row>
    <row r="33" ht="14.25" hidden="1" customHeight="1" spans="1:20">
      <c r="A33" s="422"/>
      <c r="B33" s="423"/>
      <c r="C33" s="423"/>
      <c r="D33" s="447"/>
      <c r="E33" s="445" t="s">
        <v>443</v>
      </c>
      <c r="F33" s="443"/>
      <c r="G33" s="446">
        <v>0</v>
      </c>
      <c r="H33" s="446">
        <v>0</v>
      </c>
      <c r="I33" s="446">
        <v>2</v>
      </c>
      <c r="J33" s="472">
        <v>2</v>
      </c>
      <c r="K33" s="472">
        <v>2</v>
      </c>
      <c r="L33" s="472">
        <v>2</v>
      </c>
      <c r="M33" s="445"/>
      <c r="N33" s="469"/>
      <c r="O33" s="470"/>
      <c r="P33" s="470"/>
      <c r="Q33" s="470"/>
      <c r="R33" s="470"/>
      <c r="S33" s="470"/>
      <c r="T33" s="470"/>
    </row>
    <row r="34" ht="39.75" customHeight="1" spans="1:20">
      <c r="A34" s="422"/>
      <c r="B34" s="423"/>
      <c r="C34" s="423"/>
      <c r="D34" s="439" t="s">
        <v>439</v>
      </c>
      <c r="E34" s="448" t="s">
        <v>444</v>
      </c>
      <c r="F34" s="443"/>
      <c r="G34" s="449">
        <v>0</v>
      </c>
      <c r="H34" s="450">
        <v>0</v>
      </c>
      <c r="I34" s="446">
        <v>12</v>
      </c>
      <c r="J34" s="472">
        <v>11</v>
      </c>
      <c r="K34" s="472">
        <v>12</v>
      </c>
      <c r="L34" s="472">
        <v>12</v>
      </c>
      <c r="M34" s="445">
        <v>12</v>
      </c>
      <c r="N34" s="445">
        <v>12</v>
      </c>
      <c r="O34" s="474">
        <v>27</v>
      </c>
      <c r="P34" s="474">
        <v>27</v>
      </c>
      <c r="Q34" s="474">
        <v>27</v>
      </c>
      <c r="R34" s="474">
        <v>27</v>
      </c>
      <c r="S34" s="474">
        <v>27</v>
      </c>
      <c r="T34" s="474">
        <v>27</v>
      </c>
    </row>
    <row r="35" ht="39.75" customHeight="1" spans="1:20">
      <c r="A35" s="422"/>
      <c r="B35" s="423"/>
      <c r="C35" s="423"/>
      <c r="D35" s="451" t="s">
        <v>439</v>
      </c>
      <c r="E35" s="448" t="s">
        <v>445</v>
      </c>
      <c r="F35" s="452"/>
      <c r="G35" s="446">
        <v>0</v>
      </c>
      <c r="H35" s="446">
        <v>0</v>
      </c>
      <c r="I35" s="472">
        <v>1755</v>
      </c>
      <c r="J35" s="472">
        <v>1650</v>
      </c>
      <c r="K35" s="472">
        <v>1650</v>
      </c>
      <c r="L35" s="472">
        <v>1650</v>
      </c>
      <c r="M35" s="445">
        <v>1882</v>
      </c>
      <c r="N35" s="445">
        <v>1672</v>
      </c>
      <c r="O35" s="474">
        <v>1334</v>
      </c>
      <c r="P35" s="474">
        <v>1430</v>
      </c>
      <c r="Q35" s="474">
        <v>1430</v>
      </c>
      <c r="R35" s="474">
        <v>1430</v>
      </c>
      <c r="S35" s="474">
        <v>1430</v>
      </c>
      <c r="T35" s="474">
        <v>1430</v>
      </c>
    </row>
    <row r="36" ht="35.25" customHeight="1" spans="1:20">
      <c r="A36" s="422"/>
      <c r="B36" s="423"/>
      <c r="C36" s="423"/>
      <c r="D36" s="453"/>
      <c r="E36" s="421" t="s">
        <v>435</v>
      </c>
      <c r="F36" s="429" t="s">
        <v>425</v>
      </c>
      <c r="G36" s="454">
        <v>30230.2</v>
      </c>
      <c r="H36" s="455">
        <v>29027.2</v>
      </c>
      <c r="I36" s="455">
        <v>28489.8</v>
      </c>
      <c r="J36" s="455">
        <v>32614.7</v>
      </c>
      <c r="K36" s="455">
        <v>38859.2</v>
      </c>
      <c r="L36" s="482">
        <v>27109.2</v>
      </c>
      <c r="M36" s="483">
        <v>36314.8</v>
      </c>
      <c r="N36" s="483">
        <v>29988.7</v>
      </c>
      <c r="O36" s="455">
        <v>36981.4</v>
      </c>
      <c r="P36" s="455">
        <v>40663.5</v>
      </c>
      <c r="Q36" s="455">
        <v>40328.3</v>
      </c>
      <c r="R36" s="455">
        <v>39885.4</v>
      </c>
      <c r="S36" s="455">
        <v>39885.4</v>
      </c>
      <c r="T36" s="455">
        <v>45744.4</v>
      </c>
    </row>
    <row r="37" ht="15.45" customHeight="1" spans="1:17">
      <c r="A37" s="422" t="s">
        <v>33</v>
      </c>
      <c r="B37" s="423">
        <v>3</v>
      </c>
      <c r="C37" s="423">
        <v>127</v>
      </c>
      <c r="D37" s="433" t="s">
        <v>59</v>
      </c>
      <c r="E37" s="434"/>
      <c r="F37" s="434"/>
      <c r="G37" s="434"/>
      <c r="H37" s="434"/>
      <c r="I37" s="434"/>
      <c r="J37" s="434"/>
      <c r="K37" s="434"/>
      <c r="L37" s="434"/>
      <c r="M37" s="434"/>
      <c r="N37" s="434"/>
      <c r="O37" s="434"/>
      <c r="P37" s="434"/>
      <c r="Q37" s="488"/>
    </row>
    <row r="38" ht="15.45" customHeight="1" spans="1:20">
      <c r="A38" s="422"/>
      <c r="B38" s="423"/>
      <c r="C38" s="423"/>
      <c r="D38" s="420" t="s">
        <v>446</v>
      </c>
      <c r="E38" s="456" t="s">
        <v>447</v>
      </c>
      <c r="F38" s="429" t="s">
        <v>48</v>
      </c>
      <c r="G38" s="429">
        <v>9365</v>
      </c>
      <c r="H38" s="429">
        <v>9369</v>
      </c>
      <c r="I38" s="429">
        <v>10222</v>
      </c>
      <c r="J38" s="429">
        <v>10589</v>
      </c>
      <c r="K38" s="429">
        <v>10900</v>
      </c>
      <c r="L38" s="429">
        <v>11100</v>
      </c>
      <c r="M38" s="445">
        <v>11100</v>
      </c>
      <c r="N38" s="445">
        <v>12684</v>
      </c>
      <c r="O38" s="474">
        <v>9356</v>
      </c>
      <c r="P38" s="474">
        <v>11900</v>
      </c>
      <c r="Q38" s="474">
        <v>11900</v>
      </c>
      <c r="R38" s="474">
        <v>11900</v>
      </c>
      <c r="S38" s="474">
        <v>11900</v>
      </c>
      <c r="T38" s="474">
        <v>11900</v>
      </c>
    </row>
    <row r="39" ht="15.45" customHeight="1" spans="1:20">
      <c r="A39" s="422"/>
      <c r="B39" s="423"/>
      <c r="C39" s="423"/>
      <c r="D39" s="420"/>
      <c r="E39" s="456" t="s">
        <v>448</v>
      </c>
      <c r="F39" s="429" t="s">
        <v>427</v>
      </c>
      <c r="G39" s="429">
        <v>160</v>
      </c>
      <c r="H39" s="429">
        <v>177</v>
      </c>
      <c r="I39" s="429">
        <v>185</v>
      </c>
      <c r="J39" s="429">
        <v>234</v>
      </c>
      <c r="K39" s="429">
        <v>236</v>
      </c>
      <c r="L39" s="429">
        <v>238</v>
      </c>
      <c r="M39" s="445">
        <v>574</v>
      </c>
      <c r="N39" s="445">
        <v>574</v>
      </c>
      <c r="O39" s="474">
        <v>575</v>
      </c>
      <c r="P39" s="474">
        <v>576</v>
      </c>
      <c r="Q39" s="474">
        <v>577</v>
      </c>
      <c r="R39" s="474">
        <v>577</v>
      </c>
      <c r="S39" s="474">
        <v>577</v>
      </c>
      <c r="T39" s="474">
        <v>577</v>
      </c>
    </row>
    <row r="40" ht="15.45" customHeight="1" spans="1:20">
      <c r="A40" s="422"/>
      <c r="B40" s="423"/>
      <c r="C40" s="423"/>
      <c r="D40" s="420"/>
      <c r="E40" s="456" t="s">
        <v>449</v>
      </c>
      <c r="F40" s="429" t="s">
        <v>427</v>
      </c>
      <c r="G40" s="429">
        <v>16</v>
      </c>
      <c r="H40" s="429">
        <v>17</v>
      </c>
      <c r="I40" s="429">
        <v>21</v>
      </c>
      <c r="J40" s="429">
        <v>26</v>
      </c>
      <c r="K40" s="429">
        <v>26</v>
      </c>
      <c r="L40" s="429">
        <v>26</v>
      </c>
      <c r="M40" s="445">
        <v>26</v>
      </c>
      <c r="N40" s="445">
        <v>26</v>
      </c>
      <c r="O40" s="474">
        <v>26</v>
      </c>
      <c r="P40" s="474">
        <v>26</v>
      </c>
      <c r="Q40" s="474">
        <v>26</v>
      </c>
      <c r="R40" s="474">
        <v>26</v>
      </c>
      <c r="S40" s="474">
        <v>26</v>
      </c>
      <c r="T40" s="474">
        <v>26</v>
      </c>
    </row>
    <row r="41" ht="25.5" customHeight="1" spans="1:20">
      <c r="A41" s="422"/>
      <c r="B41" s="423"/>
      <c r="C41" s="423"/>
      <c r="D41" s="420"/>
      <c r="E41" s="421" t="s">
        <v>450</v>
      </c>
      <c r="F41" s="429" t="s">
        <v>427</v>
      </c>
      <c r="G41" s="429">
        <v>720</v>
      </c>
      <c r="H41" s="429">
        <v>725</v>
      </c>
      <c r="I41" s="429">
        <v>725</v>
      </c>
      <c r="J41" s="429">
        <v>884</v>
      </c>
      <c r="K41" s="429">
        <v>930</v>
      </c>
      <c r="L41" s="429">
        <v>930</v>
      </c>
      <c r="M41" s="445">
        <v>930</v>
      </c>
      <c r="N41" s="445">
        <v>930</v>
      </c>
      <c r="O41" s="474">
        <v>930</v>
      </c>
      <c r="P41" s="474">
        <v>930</v>
      </c>
      <c r="Q41" s="474">
        <v>930</v>
      </c>
      <c r="R41" s="474">
        <v>930</v>
      </c>
      <c r="S41" s="474">
        <v>930</v>
      </c>
      <c r="T41" s="474">
        <v>930</v>
      </c>
    </row>
    <row r="42" ht="21.75" customHeight="1" spans="1:20">
      <c r="A42" s="422"/>
      <c r="B42" s="423"/>
      <c r="C42" s="423"/>
      <c r="D42" s="420"/>
      <c r="E42" s="421" t="s">
        <v>451</v>
      </c>
      <c r="F42" s="429" t="s">
        <v>427</v>
      </c>
      <c r="G42" s="429">
        <v>4498</v>
      </c>
      <c r="H42" s="429">
        <v>4634</v>
      </c>
      <c r="I42" s="429">
        <v>4754</v>
      </c>
      <c r="J42" s="429">
        <v>4927</v>
      </c>
      <c r="K42" s="429">
        <v>5043</v>
      </c>
      <c r="L42" s="429">
        <v>5163</v>
      </c>
      <c r="M42" s="445">
        <v>5283</v>
      </c>
      <c r="N42" s="445">
        <v>5403</v>
      </c>
      <c r="O42" s="474">
        <v>6116</v>
      </c>
      <c r="P42" s="474">
        <v>6116</v>
      </c>
      <c r="Q42" s="474">
        <v>6116</v>
      </c>
      <c r="R42" s="474">
        <v>6116</v>
      </c>
      <c r="S42" s="474">
        <v>6116</v>
      </c>
      <c r="T42" s="474">
        <v>6116</v>
      </c>
    </row>
    <row r="43" ht="25.5" customHeight="1" spans="1:20">
      <c r="A43" s="422"/>
      <c r="B43" s="423"/>
      <c r="C43" s="423"/>
      <c r="D43" s="420"/>
      <c r="E43" s="421" t="s">
        <v>452</v>
      </c>
      <c r="F43" s="429" t="s">
        <v>427</v>
      </c>
      <c r="G43" s="429">
        <v>90</v>
      </c>
      <c r="H43" s="429">
        <v>95</v>
      </c>
      <c r="I43" s="429">
        <v>95</v>
      </c>
      <c r="J43" s="429">
        <v>95</v>
      </c>
      <c r="K43" s="429">
        <v>95</v>
      </c>
      <c r="L43" s="429">
        <v>95</v>
      </c>
      <c r="M43" s="445">
        <v>95</v>
      </c>
      <c r="N43" s="445">
        <v>95</v>
      </c>
      <c r="O43" s="474">
        <v>95</v>
      </c>
      <c r="P43" s="474">
        <v>95</v>
      </c>
      <c r="Q43" s="474">
        <v>95</v>
      </c>
      <c r="R43" s="474">
        <v>95</v>
      </c>
      <c r="S43" s="474">
        <v>95</v>
      </c>
      <c r="T43" s="474">
        <v>95</v>
      </c>
    </row>
    <row r="44" ht="23.25" customHeight="1" spans="1:20">
      <c r="A44" s="422"/>
      <c r="B44" s="423"/>
      <c r="C44" s="423"/>
      <c r="D44" s="420"/>
      <c r="E44" s="421" t="s">
        <v>453</v>
      </c>
      <c r="F44" s="429" t="s">
        <v>427</v>
      </c>
      <c r="G44" s="429">
        <v>20</v>
      </c>
      <c r="H44" s="429">
        <v>25</v>
      </c>
      <c r="I44" s="429">
        <v>25</v>
      </c>
      <c r="J44" s="429">
        <v>25</v>
      </c>
      <c r="K44" s="429">
        <v>25</v>
      </c>
      <c r="L44" s="429">
        <v>25</v>
      </c>
      <c r="M44" s="445">
        <v>26</v>
      </c>
      <c r="N44" s="445">
        <v>26</v>
      </c>
      <c r="O44" s="474">
        <v>27</v>
      </c>
      <c r="P44" s="474">
        <v>27</v>
      </c>
      <c r="Q44" s="474">
        <v>28</v>
      </c>
      <c r="R44" s="474">
        <v>28</v>
      </c>
      <c r="S44" s="474">
        <v>28</v>
      </c>
      <c r="T44" s="474">
        <v>28</v>
      </c>
    </row>
    <row r="45" ht="25.5" customHeight="1" spans="1:20">
      <c r="A45" s="422"/>
      <c r="B45" s="423"/>
      <c r="C45" s="423"/>
      <c r="D45" s="420"/>
      <c r="E45" s="421" t="s">
        <v>435</v>
      </c>
      <c r="F45" s="429" t="s">
        <v>425</v>
      </c>
      <c r="G45" s="429">
        <v>2958.1</v>
      </c>
      <c r="H45" s="429">
        <v>0</v>
      </c>
      <c r="I45" s="429">
        <v>0</v>
      </c>
      <c r="J45" s="429">
        <v>0</v>
      </c>
      <c r="K45" s="429">
        <v>0</v>
      </c>
      <c r="L45" s="429">
        <v>0</v>
      </c>
      <c r="M45" s="445">
        <v>0</v>
      </c>
      <c r="N45" s="445">
        <v>0</v>
      </c>
      <c r="O45" s="474">
        <v>0</v>
      </c>
      <c r="P45" s="474">
        <v>0</v>
      </c>
      <c r="Q45" s="474">
        <v>0</v>
      </c>
      <c r="R45" s="474">
        <v>0</v>
      </c>
      <c r="S45" s="474">
        <v>0</v>
      </c>
      <c r="T45" s="474">
        <v>0</v>
      </c>
    </row>
    <row r="46" ht="36.75" customHeight="1" spans="1:20">
      <c r="A46" s="422"/>
      <c r="B46" s="423"/>
      <c r="C46" s="423"/>
      <c r="D46" s="420" t="s">
        <v>454</v>
      </c>
      <c r="E46" s="457" t="s">
        <v>455</v>
      </c>
      <c r="F46" s="429" t="s">
        <v>48</v>
      </c>
      <c r="G46" s="429">
        <v>9365</v>
      </c>
      <c r="H46" s="429">
        <v>9369</v>
      </c>
      <c r="I46" s="429">
        <v>10222</v>
      </c>
      <c r="J46" s="429">
        <v>10589</v>
      </c>
      <c r="K46" s="429">
        <v>10900</v>
      </c>
      <c r="L46" s="429">
        <v>11100</v>
      </c>
      <c r="M46" s="445">
        <v>11300</v>
      </c>
      <c r="N46" s="445">
        <v>11500</v>
      </c>
      <c r="O46" s="474" t="s">
        <v>456</v>
      </c>
      <c r="P46" s="474">
        <v>11900</v>
      </c>
      <c r="Q46" s="474">
        <v>11900</v>
      </c>
      <c r="R46" s="474">
        <v>11900</v>
      </c>
      <c r="S46" s="474">
        <v>11900</v>
      </c>
      <c r="T46" s="474">
        <v>11900</v>
      </c>
    </row>
    <row r="47" ht="37.5" customHeight="1" spans="1:20">
      <c r="A47" s="422"/>
      <c r="B47" s="423"/>
      <c r="C47" s="423"/>
      <c r="D47" s="420" t="s">
        <v>457</v>
      </c>
      <c r="E47" s="457" t="s">
        <v>458</v>
      </c>
      <c r="F47" s="429" t="s">
        <v>427</v>
      </c>
      <c r="G47" s="451">
        <v>16</v>
      </c>
      <c r="H47" s="451">
        <v>17</v>
      </c>
      <c r="I47" s="451">
        <v>21</v>
      </c>
      <c r="J47" s="428">
        <v>26</v>
      </c>
      <c r="K47" s="428">
        <v>26</v>
      </c>
      <c r="L47" s="428">
        <v>26</v>
      </c>
      <c r="M47" s="445">
        <v>26</v>
      </c>
      <c r="N47" s="445">
        <v>24</v>
      </c>
      <c r="O47" s="474">
        <v>26</v>
      </c>
      <c r="P47" s="474">
        <v>26</v>
      </c>
      <c r="Q47" s="474">
        <v>26</v>
      </c>
      <c r="R47" s="474">
        <v>26</v>
      </c>
      <c r="S47" s="474">
        <v>26</v>
      </c>
      <c r="T47" s="474">
        <v>26</v>
      </c>
    </row>
    <row r="48" ht="23.85" customHeight="1" spans="1:20">
      <c r="A48" s="422"/>
      <c r="B48" s="423"/>
      <c r="C48" s="423"/>
      <c r="D48" s="420"/>
      <c r="E48" s="421" t="s">
        <v>435</v>
      </c>
      <c r="F48" s="429" t="s">
        <v>425</v>
      </c>
      <c r="G48" s="432">
        <v>2958.1</v>
      </c>
      <c r="H48" s="432">
        <v>3379.7</v>
      </c>
      <c r="I48" s="429">
        <v>5347</v>
      </c>
      <c r="J48" s="429">
        <v>5954.3</v>
      </c>
      <c r="K48" s="429">
        <v>6362.7</v>
      </c>
      <c r="L48" s="429">
        <v>6197.6</v>
      </c>
      <c r="M48" s="445">
        <v>6228.3</v>
      </c>
      <c r="N48" s="445">
        <v>5651.1</v>
      </c>
      <c r="O48" s="474">
        <v>5840.5</v>
      </c>
      <c r="P48" s="474">
        <v>6842.1</v>
      </c>
      <c r="Q48" s="474">
        <v>7325.7</v>
      </c>
      <c r="R48" s="474">
        <v>7316.8</v>
      </c>
      <c r="S48" s="474">
        <v>7316.8</v>
      </c>
      <c r="T48" s="474">
        <v>10593.2</v>
      </c>
    </row>
    <row r="49" ht="15.45" customHeight="1" spans="1:17">
      <c r="A49" s="422" t="s">
        <v>33</v>
      </c>
      <c r="B49" s="423">
        <v>4</v>
      </c>
      <c r="C49" s="423">
        <v>127</v>
      </c>
      <c r="D49" s="433" t="s">
        <v>68</v>
      </c>
      <c r="E49" s="434"/>
      <c r="F49" s="434"/>
      <c r="G49" s="434"/>
      <c r="H49" s="434"/>
      <c r="I49" s="434"/>
      <c r="J49" s="434"/>
      <c r="K49" s="434"/>
      <c r="L49" s="434"/>
      <c r="M49" s="434"/>
      <c r="N49" s="434"/>
      <c r="O49" s="434"/>
      <c r="P49" s="434"/>
      <c r="Q49" s="488"/>
    </row>
    <row r="50" ht="15.45" customHeight="1" spans="1:20">
      <c r="A50" s="422"/>
      <c r="B50" s="423"/>
      <c r="C50" s="423"/>
      <c r="D50" s="420" t="s">
        <v>459</v>
      </c>
      <c r="E50" s="421" t="s">
        <v>460</v>
      </c>
      <c r="F50" s="429" t="s">
        <v>48</v>
      </c>
      <c r="G50" s="429">
        <v>4300</v>
      </c>
      <c r="H50" s="428">
        <v>0</v>
      </c>
      <c r="I50" s="428">
        <v>0</v>
      </c>
      <c r="J50" s="428">
        <v>0</v>
      </c>
      <c r="K50" s="428">
        <v>0</v>
      </c>
      <c r="L50" s="428">
        <v>0</v>
      </c>
      <c r="M50" s="445">
        <v>0</v>
      </c>
      <c r="N50" s="445">
        <v>0</v>
      </c>
      <c r="O50" s="474">
        <v>0</v>
      </c>
      <c r="P50" s="474">
        <v>0</v>
      </c>
      <c r="Q50" s="474">
        <v>0</v>
      </c>
      <c r="R50" s="474">
        <v>0</v>
      </c>
      <c r="S50" s="474">
        <v>0</v>
      </c>
      <c r="T50" s="474">
        <v>0</v>
      </c>
    </row>
    <row r="51" ht="24.75" customHeight="1" spans="1:20">
      <c r="A51" s="422"/>
      <c r="B51" s="423"/>
      <c r="C51" s="423"/>
      <c r="D51" s="420"/>
      <c r="E51" s="421" t="s">
        <v>461</v>
      </c>
      <c r="F51" s="429" t="s">
        <v>427</v>
      </c>
      <c r="G51" s="429">
        <v>5</v>
      </c>
      <c r="H51" s="428">
        <v>0</v>
      </c>
      <c r="I51" s="428">
        <v>0</v>
      </c>
      <c r="J51" s="428">
        <v>5</v>
      </c>
      <c r="K51" s="428">
        <v>5</v>
      </c>
      <c r="L51" s="428">
        <v>5</v>
      </c>
      <c r="M51" s="445">
        <v>5</v>
      </c>
      <c r="N51" s="445">
        <v>5</v>
      </c>
      <c r="O51" s="474">
        <v>5</v>
      </c>
      <c r="P51" s="474">
        <v>5</v>
      </c>
      <c r="Q51" s="474">
        <v>5</v>
      </c>
      <c r="R51" s="474">
        <v>5</v>
      </c>
      <c r="S51" s="474">
        <v>5</v>
      </c>
      <c r="T51" s="474">
        <v>5</v>
      </c>
    </row>
    <row r="52" ht="39" hidden="1" customHeight="1" spans="1:20">
      <c r="A52" s="422"/>
      <c r="B52" s="423"/>
      <c r="C52" s="423"/>
      <c r="D52" s="420"/>
      <c r="E52" s="421"/>
      <c r="F52" s="429"/>
      <c r="G52" s="429"/>
      <c r="H52" s="428"/>
      <c r="I52" s="428"/>
      <c r="J52" s="428"/>
      <c r="K52" s="428"/>
      <c r="L52" s="428"/>
      <c r="M52" s="445"/>
      <c r="N52" s="469"/>
      <c r="O52" s="470"/>
      <c r="P52" s="470"/>
      <c r="Q52" s="470"/>
      <c r="R52" s="470"/>
      <c r="S52" s="470"/>
      <c r="T52" s="470"/>
    </row>
    <row r="53" ht="42.75" customHeight="1" spans="1:20">
      <c r="A53" s="422"/>
      <c r="B53" s="423"/>
      <c r="C53" s="423"/>
      <c r="D53" s="420"/>
      <c r="E53" s="421" t="s">
        <v>435</v>
      </c>
      <c r="F53" s="429" t="s">
        <v>425</v>
      </c>
      <c r="G53" s="429">
        <v>1960.1</v>
      </c>
      <c r="H53" s="428">
        <v>0</v>
      </c>
      <c r="I53" s="428">
        <v>0</v>
      </c>
      <c r="J53" s="428">
        <v>0</v>
      </c>
      <c r="K53" s="428">
        <v>0</v>
      </c>
      <c r="L53" s="428">
        <v>0</v>
      </c>
      <c r="M53" s="445">
        <v>0</v>
      </c>
      <c r="N53" s="445">
        <v>0</v>
      </c>
      <c r="O53" s="474">
        <v>0</v>
      </c>
      <c r="P53" s="474">
        <v>0</v>
      </c>
      <c r="Q53" s="474">
        <v>0</v>
      </c>
      <c r="R53" s="474">
        <v>0</v>
      </c>
      <c r="S53" s="474">
        <v>0</v>
      </c>
      <c r="T53" s="474">
        <v>0</v>
      </c>
    </row>
    <row r="54" customHeight="1" spans="1:20">
      <c r="A54" s="458"/>
      <c r="B54" s="459"/>
      <c r="C54" s="459"/>
      <c r="D54" s="435" t="s">
        <v>462</v>
      </c>
      <c r="E54" s="421" t="s">
        <v>463</v>
      </c>
      <c r="F54" s="429" t="s">
        <v>427</v>
      </c>
      <c r="G54" s="428">
        <v>0</v>
      </c>
      <c r="H54" s="428">
        <v>17</v>
      </c>
      <c r="I54" s="428">
        <v>31</v>
      </c>
      <c r="J54" s="428">
        <v>18</v>
      </c>
      <c r="K54" s="428">
        <v>30</v>
      </c>
      <c r="L54" s="427">
        <v>20</v>
      </c>
      <c r="M54" s="427">
        <v>31</v>
      </c>
      <c r="N54" s="427">
        <v>31</v>
      </c>
      <c r="O54" s="427">
        <v>31</v>
      </c>
      <c r="P54" s="427">
        <v>32</v>
      </c>
      <c r="Q54" s="427">
        <v>33</v>
      </c>
      <c r="R54" s="427">
        <v>33</v>
      </c>
      <c r="S54" s="427">
        <v>33</v>
      </c>
      <c r="T54" s="427">
        <v>33</v>
      </c>
    </row>
    <row r="55" ht="27" customHeight="1" spans="1:20">
      <c r="A55" s="458"/>
      <c r="B55" s="459"/>
      <c r="C55" s="459"/>
      <c r="D55" s="460"/>
      <c r="E55" s="421" t="s">
        <v>464</v>
      </c>
      <c r="F55" s="429" t="s">
        <v>427</v>
      </c>
      <c r="G55" s="428">
        <v>17</v>
      </c>
      <c r="H55" s="428">
        <v>0</v>
      </c>
      <c r="I55" s="428">
        <v>0</v>
      </c>
      <c r="J55" s="428">
        <v>0</v>
      </c>
      <c r="K55" s="428">
        <v>20</v>
      </c>
      <c r="L55" s="427">
        <v>10</v>
      </c>
      <c r="M55" s="427">
        <v>20</v>
      </c>
      <c r="N55" s="427">
        <v>20</v>
      </c>
      <c r="O55" s="427">
        <v>20</v>
      </c>
      <c r="P55" s="427">
        <v>25</v>
      </c>
      <c r="Q55" s="427">
        <v>25</v>
      </c>
      <c r="R55" s="427">
        <v>25</v>
      </c>
      <c r="S55" s="427">
        <v>25</v>
      </c>
      <c r="T55" s="427">
        <v>25</v>
      </c>
    </row>
    <row r="56" ht="67.5" customHeight="1" spans="1:20">
      <c r="A56" s="458"/>
      <c r="B56" s="459"/>
      <c r="C56" s="459"/>
      <c r="D56" s="461"/>
      <c r="E56" s="421" t="s">
        <v>435</v>
      </c>
      <c r="F56" s="429" t="s">
        <v>425</v>
      </c>
      <c r="G56" s="432">
        <v>1960.1</v>
      </c>
      <c r="H56" s="432">
        <v>1896.9</v>
      </c>
      <c r="I56" s="428">
        <v>1966.3</v>
      </c>
      <c r="J56" s="428">
        <v>2548.6</v>
      </c>
      <c r="K56" s="428">
        <v>2963.9</v>
      </c>
      <c r="L56" s="428">
        <v>3076.2</v>
      </c>
      <c r="M56" s="445">
        <v>3217.6</v>
      </c>
      <c r="N56" s="445">
        <v>2864.2</v>
      </c>
      <c r="O56" s="474">
        <v>3077</v>
      </c>
      <c r="P56" s="474">
        <v>4307.3</v>
      </c>
      <c r="Q56" s="474">
        <v>5425.9</v>
      </c>
      <c r="R56" s="474">
        <v>5425.9</v>
      </c>
      <c r="S56" s="474">
        <v>5425.9</v>
      </c>
      <c r="T56" s="474">
        <v>5425.9</v>
      </c>
    </row>
    <row r="57" ht="15.45" customHeight="1" spans="1:20">
      <c r="A57" s="422" t="s">
        <v>33</v>
      </c>
      <c r="B57" s="423">
        <v>5</v>
      </c>
      <c r="C57" s="423">
        <v>127</v>
      </c>
      <c r="D57" s="433" t="s">
        <v>74</v>
      </c>
      <c r="E57" s="434"/>
      <c r="F57" s="434"/>
      <c r="G57" s="434"/>
      <c r="H57" s="434"/>
      <c r="I57" s="434"/>
      <c r="J57" s="434"/>
      <c r="K57" s="434"/>
      <c r="L57" s="434"/>
      <c r="M57" s="434"/>
      <c r="N57" s="434"/>
      <c r="O57" s="434"/>
      <c r="P57" s="434"/>
      <c r="Q57" s="434"/>
      <c r="R57" s="434"/>
      <c r="S57" s="434"/>
      <c r="T57" s="488"/>
    </row>
    <row r="58" ht="44.25" customHeight="1" spans="1:20">
      <c r="A58" s="422"/>
      <c r="B58" s="423"/>
      <c r="C58" s="423"/>
      <c r="D58" s="420" t="s">
        <v>465</v>
      </c>
      <c r="E58" s="421" t="s">
        <v>466</v>
      </c>
      <c r="F58" s="429" t="s">
        <v>48</v>
      </c>
      <c r="G58" s="429">
        <v>637</v>
      </c>
      <c r="H58" s="429">
        <v>0</v>
      </c>
      <c r="I58" s="429">
        <v>0</v>
      </c>
      <c r="J58" s="429">
        <v>0</v>
      </c>
      <c r="K58" s="429">
        <v>2000</v>
      </c>
      <c r="L58" s="429">
        <v>2200</v>
      </c>
      <c r="M58" s="456">
        <v>0</v>
      </c>
      <c r="N58" s="456">
        <v>10</v>
      </c>
      <c r="O58" s="429">
        <v>15</v>
      </c>
      <c r="P58" s="429">
        <v>15</v>
      </c>
      <c r="Q58" s="429">
        <v>15</v>
      </c>
      <c r="R58" s="429">
        <v>15</v>
      </c>
      <c r="S58" s="429">
        <v>15</v>
      </c>
      <c r="T58" s="429">
        <v>15</v>
      </c>
    </row>
    <row r="59" ht="28.5" customHeight="1" spans="1:20">
      <c r="A59" s="422"/>
      <c r="B59" s="423"/>
      <c r="C59" s="423"/>
      <c r="D59" s="420"/>
      <c r="E59" s="421" t="s">
        <v>467</v>
      </c>
      <c r="F59" s="429" t="s">
        <v>427</v>
      </c>
      <c r="G59" s="429">
        <v>23</v>
      </c>
      <c r="H59" s="429">
        <v>0</v>
      </c>
      <c r="I59" s="429">
        <v>0</v>
      </c>
      <c r="J59" s="429">
        <v>0</v>
      </c>
      <c r="K59" s="429">
        <v>580</v>
      </c>
      <c r="L59" s="429">
        <v>1280</v>
      </c>
      <c r="M59" s="456">
        <v>0</v>
      </c>
      <c r="N59" s="456">
        <v>3196</v>
      </c>
      <c r="O59" s="429">
        <v>10</v>
      </c>
      <c r="P59" s="429">
        <v>10</v>
      </c>
      <c r="Q59" s="429">
        <v>15</v>
      </c>
      <c r="R59" s="429">
        <v>15</v>
      </c>
      <c r="S59" s="429">
        <v>15</v>
      </c>
      <c r="T59" s="429">
        <v>15</v>
      </c>
    </row>
    <row r="60" ht="33.75" customHeight="1" spans="1:20">
      <c r="A60" s="422"/>
      <c r="B60" s="423"/>
      <c r="C60" s="423"/>
      <c r="D60" s="420"/>
      <c r="E60" s="421" t="s">
        <v>435</v>
      </c>
      <c r="F60" s="429" t="s">
        <v>425</v>
      </c>
      <c r="G60" s="462">
        <v>751</v>
      </c>
      <c r="H60" s="462">
        <v>0</v>
      </c>
      <c r="I60" s="462">
        <v>0</v>
      </c>
      <c r="J60" s="462">
        <v>0</v>
      </c>
      <c r="K60" s="462">
        <v>0</v>
      </c>
      <c r="L60" s="462">
        <v>0</v>
      </c>
      <c r="M60" s="484">
        <v>0</v>
      </c>
      <c r="N60" s="484">
        <v>0</v>
      </c>
      <c r="O60" s="462">
        <v>0</v>
      </c>
      <c r="P60" s="462">
        <v>0</v>
      </c>
      <c r="Q60" s="462">
        <v>0</v>
      </c>
      <c r="R60" s="462">
        <v>0</v>
      </c>
      <c r="S60" s="462">
        <v>0</v>
      </c>
      <c r="T60" s="462">
        <v>0</v>
      </c>
    </row>
    <row r="61" ht="15.45" customHeight="1" spans="1:20">
      <c r="A61" s="422"/>
      <c r="B61" s="423"/>
      <c r="C61" s="423"/>
      <c r="D61" s="420" t="s">
        <v>468</v>
      </c>
      <c r="E61" s="456" t="s">
        <v>419</v>
      </c>
      <c r="F61" s="429" t="s">
        <v>427</v>
      </c>
      <c r="G61" s="429">
        <v>0</v>
      </c>
      <c r="H61" s="429">
        <v>640</v>
      </c>
      <c r="I61" s="429">
        <v>1235</v>
      </c>
      <c r="J61" s="429">
        <v>640</v>
      </c>
      <c r="K61" s="429">
        <v>0</v>
      </c>
      <c r="L61" s="429">
        <v>0</v>
      </c>
      <c r="M61" s="456">
        <v>0</v>
      </c>
      <c r="N61" s="456">
        <v>0</v>
      </c>
      <c r="O61" s="429">
        <v>0</v>
      </c>
      <c r="P61" s="429">
        <v>0</v>
      </c>
      <c r="Q61" s="429">
        <v>0</v>
      </c>
      <c r="R61" s="429">
        <v>0</v>
      </c>
      <c r="S61" s="429">
        <v>0</v>
      </c>
      <c r="T61" s="429">
        <v>0</v>
      </c>
    </row>
    <row r="62" ht="29.85" customHeight="1" spans="1:20">
      <c r="A62" s="458"/>
      <c r="B62" s="423"/>
      <c r="C62" s="423"/>
      <c r="D62" s="420"/>
      <c r="E62" s="421" t="s">
        <v>435</v>
      </c>
      <c r="F62" s="429" t="s">
        <v>425</v>
      </c>
      <c r="G62" s="432">
        <v>751</v>
      </c>
      <c r="H62" s="432">
        <v>790.6</v>
      </c>
      <c r="I62" s="462">
        <v>838.4</v>
      </c>
      <c r="J62" s="462">
        <v>153.4</v>
      </c>
      <c r="K62" s="462">
        <v>0</v>
      </c>
      <c r="L62" s="462">
        <v>0</v>
      </c>
      <c r="M62" s="484">
        <v>0</v>
      </c>
      <c r="N62" s="484">
        <v>0</v>
      </c>
      <c r="O62" s="462">
        <v>0</v>
      </c>
      <c r="P62" s="462">
        <v>0</v>
      </c>
      <c r="Q62" s="462">
        <v>0</v>
      </c>
      <c r="R62" s="462">
        <v>0</v>
      </c>
      <c r="S62" s="462">
        <v>0</v>
      </c>
      <c r="T62" s="462">
        <v>0</v>
      </c>
    </row>
    <row r="63" ht="15.45" customHeight="1" spans="1:20">
      <c r="A63" s="422" t="s">
        <v>33</v>
      </c>
      <c r="B63" s="423">
        <v>6</v>
      </c>
      <c r="C63" s="423">
        <v>127</v>
      </c>
      <c r="D63" s="433" t="s">
        <v>77</v>
      </c>
      <c r="E63" s="434"/>
      <c r="F63" s="434"/>
      <c r="G63" s="434"/>
      <c r="H63" s="434"/>
      <c r="I63" s="434"/>
      <c r="J63" s="434"/>
      <c r="K63" s="434"/>
      <c r="L63" s="434"/>
      <c r="M63" s="434"/>
      <c r="N63" s="434"/>
      <c r="O63" s="434"/>
      <c r="P63" s="434"/>
      <c r="Q63" s="434"/>
      <c r="R63" s="434"/>
      <c r="S63" s="434"/>
      <c r="T63" s="488"/>
    </row>
    <row r="64" ht="37.5" customHeight="1" spans="1:20">
      <c r="A64" s="458"/>
      <c r="B64" s="423"/>
      <c r="C64" s="423"/>
      <c r="D64" s="461" t="s">
        <v>292</v>
      </c>
      <c r="E64" s="463" t="s">
        <v>469</v>
      </c>
      <c r="F64" s="464" t="s">
        <v>425</v>
      </c>
      <c r="G64" s="465">
        <v>60</v>
      </c>
      <c r="H64" s="465">
        <v>60</v>
      </c>
      <c r="I64" s="485">
        <v>50</v>
      </c>
      <c r="J64" s="485">
        <v>60</v>
      </c>
      <c r="K64" s="485">
        <v>31.1</v>
      </c>
      <c r="L64" s="485">
        <v>50</v>
      </c>
      <c r="M64" s="486">
        <v>50</v>
      </c>
      <c r="N64" s="486">
        <v>0</v>
      </c>
      <c r="O64" s="485">
        <v>0</v>
      </c>
      <c r="P64" s="485">
        <v>0</v>
      </c>
      <c r="Q64" s="485">
        <v>0</v>
      </c>
      <c r="R64" s="485">
        <v>0</v>
      </c>
      <c r="S64" s="485">
        <v>0</v>
      </c>
      <c r="T64" s="485">
        <v>0</v>
      </c>
    </row>
    <row r="65" customHeight="1" spans="5:5">
      <c r="E65" s="489"/>
    </row>
    <row r="66" ht="15.45" customHeight="1"/>
    <row r="67" ht="15.45" customHeight="1"/>
    <row r="69" customHeight="1" spans="10:10">
      <c r="J69" s="490"/>
    </row>
  </sheetData>
  <sheetProtection selectLockedCells="1" selectUnlockedCells="1"/>
  <mergeCells count="61">
    <mergeCell ref="I8:L8"/>
    <mergeCell ref="A10:L10"/>
    <mergeCell ref="A12:B12"/>
    <mergeCell ref="D14:Q14"/>
    <mergeCell ref="D23:T23"/>
    <mergeCell ref="D37:Q37"/>
    <mergeCell ref="D49:Q49"/>
    <mergeCell ref="D57:T57"/>
    <mergeCell ref="D63:T63"/>
    <mergeCell ref="A15:A19"/>
    <mergeCell ref="A20:A22"/>
    <mergeCell ref="A24:A26"/>
    <mergeCell ref="A38:A45"/>
    <mergeCell ref="A46:A47"/>
    <mergeCell ref="A54:A56"/>
    <mergeCell ref="A58:A60"/>
    <mergeCell ref="B15:B19"/>
    <mergeCell ref="B20:B22"/>
    <mergeCell ref="B24:B26"/>
    <mergeCell ref="B38:B45"/>
    <mergeCell ref="B46:B48"/>
    <mergeCell ref="B50:B53"/>
    <mergeCell ref="B54:B56"/>
    <mergeCell ref="B58:B60"/>
    <mergeCell ref="B61:B62"/>
    <mergeCell ref="C12:C13"/>
    <mergeCell ref="C15:C19"/>
    <mergeCell ref="C20:C22"/>
    <mergeCell ref="C24:C26"/>
    <mergeCell ref="C38:C45"/>
    <mergeCell ref="C46:C48"/>
    <mergeCell ref="C50:C53"/>
    <mergeCell ref="C54:C56"/>
    <mergeCell ref="C58:C60"/>
    <mergeCell ref="C61:C62"/>
    <mergeCell ref="D12:D13"/>
    <mergeCell ref="D15:D19"/>
    <mergeCell ref="D24:D26"/>
    <mergeCell ref="D30:D33"/>
    <mergeCell ref="D38:D45"/>
    <mergeCell ref="D50:D53"/>
    <mergeCell ref="D54:D56"/>
    <mergeCell ref="D58:D60"/>
    <mergeCell ref="D61:D62"/>
    <mergeCell ref="E12:E13"/>
    <mergeCell ref="F12:F13"/>
    <mergeCell ref="F30:F35"/>
    <mergeCell ref="G12:G13"/>
    <mergeCell ref="G30:G31"/>
    <mergeCell ref="H12:H13"/>
    <mergeCell ref="H30:H31"/>
    <mergeCell ref="I12:I13"/>
    <mergeCell ref="I30:I31"/>
    <mergeCell ref="J12:J13"/>
    <mergeCell ref="J30:J31"/>
    <mergeCell ref="K12:K13"/>
    <mergeCell ref="K30:K31"/>
    <mergeCell ref="L12:L13"/>
    <mergeCell ref="L30:L31"/>
    <mergeCell ref="M30:M31"/>
    <mergeCell ref="I2:M3"/>
  </mergeCells>
  <pageMargins left="0.590551181102362" right="0.590551181102362" top="0.78740157480315" bottom="0.78740157480315" header="0.511811023622047" footer="0.31496062992126"/>
  <pageSetup paperSize="9" scale="60" firstPageNumber="0" fitToHeight="0" orientation="landscape" useFirstPageNumber="1" horizontalDpi="300" verticalDpi="300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Z147"/>
  <sheetViews>
    <sheetView tabSelected="1" view="pageBreakPreview" zoomScale="80" zoomScaleNormal="100" topLeftCell="A5" workbookViewId="0">
      <selection activeCell="L16" sqref="L16"/>
    </sheetView>
  </sheetViews>
  <sheetFormatPr defaultColWidth="9" defaultRowHeight="15.45" customHeight="1"/>
  <cols>
    <col min="1" max="4" width="3.33333333333333" style="2" customWidth="1"/>
    <col min="5" max="5" width="22.3333333333333" style="2" customWidth="1"/>
    <col min="6" max="6" width="27.4380952380952" style="2" customWidth="1"/>
    <col min="7" max="7" width="5.1047619047619" style="2" customWidth="1"/>
    <col min="8" max="9" width="4" style="2" customWidth="1"/>
    <col min="10" max="10" width="11.4380952380952" style="2" customWidth="1"/>
    <col min="11" max="11" width="9.88571428571429" style="2" customWidth="1"/>
    <col min="12" max="13" width="9.66666666666667" style="2" customWidth="1"/>
    <col min="14" max="14" width="9.66666666666667" style="1" customWidth="1"/>
    <col min="15" max="15" width="9.66666666666667" style="2" customWidth="1"/>
    <col min="16" max="16" width="9.66666666666667" style="1" customWidth="1"/>
    <col min="17" max="17" width="9.66666666666667" style="2" customWidth="1"/>
    <col min="18" max="18" width="9" style="1"/>
    <col min="19" max="20" width="9" style="113"/>
    <col min="21" max="24" width="9.55238095238095" style="113" customWidth="1"/>
    <col min="25" max="258" width="9" style="2"/>
    <col min="259" max="262" width="3.33333333333333" style="2" customWidth="1"/>
    <col min="263" max="263" width="24.4380952380952" style="2" customWidth="1"/>
    <col min="264" max="264" width="30.552380952381" style="2" customWidth="1"/>
    <col min="265" max="265" width="5.1047619047619" style="2" customWidth="1"/>
    <col min="266" max="267" width="4" style="2" customWidth="1"/>
    <col min="268" max="268" width="9.88571428571429" style="2" customWidth="1"/>
    <col min="269" max="269" width="8.33333333333333" style="2" customWidth="1"/>
    <col min="270" max="275" width="9.66666666666667" style="2" customWidth="1"/>
    <col min="276" max="514" width="9" style="2"/>
    <col min="515" max="518" width="3.33333333333333" style="2" customWidth="1"/>
    <col min="519" max="519" width="24.4380952380952" style="2" customWidth="1"/>
    <col min="520" max="520" width="30.552380952381" style="2" customWidth="1"/>
    <col min="521" max="521" width="5.1047619047619" style="2" customWidth="1"/>
    <col min="522" max="523" width="4" style="2" customWidth="1"/>
    <col min="524" max="524" width="9.88571428571429" style="2" customWidth="1"/>
    <col min="525" max="525" width="8.33333333333333" style="2" customWidth="1"/>
    <col min="526" max="531" width="9.66666666666667" style="2" customWidth="1"/>
    <col min="532" max="770" width="9" style="2"/>
    <col min="771" max="774" width="3.33333333333333" style="2" customWidth="1"/>
    <col min="775" max="775" width="24.4380952380952" style="2" customWidth="1"/>
    <col min="776" max="776" width="30.552380952381" style="2" customWidth="1"/>
    <col min="777" max="777" width="5.1047619047619" style="2" customWidth="1"/>
    <col min="778" max="779" width="4" style="2" customWidth="1"/>
    <col min="780" max="780" width="9.88571428571429" style="2" customWidth="1"/>
    <col min="781" max="781" width="8.33333333333333" style="2" customWidth="1"/>
    <col min="782" max="787" width="9.66666666666667" style="2" customWidth="1"/>
    <col min="788" max="1026" width="9" style="2"/>
    <col min="1027" max="1030" width="3.33333333333333" style="2" customWidth="1"/>
    <col min="1031" max="1031" width="24.4380952380952" style="2" customWidth="1"/>
    <col min="1032" max="1032" width="30.552380952381" style="2" customWidth="1"/>
    <col min="1033" max="1033" width="5.1047619047619" style="2" customWidth="1"/>
    <col min="1034" max="1035" width="4" style="2" customWidth="1"/>
    <col min="1036" max="1036" width="9.88571428571429" style="2" customWidth="1"/>
    <col min="1037" max="1037" width="8.33333333333333" style="2" customWidth="1"/>
    <col min="1038" max="1043" width="9.66666666666667" style="2" customWidth="1"/>
    <col min="1044" max="1282" width="9" style="2"/>
    <col min="1283" max="1286" width="3.33333333333333" style="2" customWidth="1"/>
    <col min="1287" max="1287" width="24.4380952380952" style="2" customWidth="1"/>
    <col min="1288" max="1288" width="30.552380952381" style="2" customWidth="1"/>
    <col min="1289" max="1289" width="5.1047619047619" style="2" customWidth="1"/>
    <col min="1290" max="1291" width="4" style="2" customWidth="1"/>
    <col min="1292" max="1292" width="9.88571428571429" style="2" customWidth="1"/>
    <col min="1293" max="1293" width="8.33333333333333" style="2" customWidth="1"/>
    <col min="1294" max="1299" width="9.66666666666667" style="2" customWidth="1"/>
    <col min="1300" max="1538" width="9" style="2"/>
    <col min="1539" max="1542" width="3.33333333333333" style="2" customWidth="1"/>
    <col min="1543" max="1543" width="24.4380952380952" style="2" customWidth="1"/>
    <col min="1544" max="1544" width="30.552380952381" style="2" customWidth="1"/>
    <col min="1545" max="1545" width="5.1047619047619" style="2" customWidth="1"/>
    <col min="1546" max="1547" width="4" style="2" customWidth="1"/>
    <col min="1548" max="1548" width="9.88571428571429" style="2" customWidth="1"/>
    <col min="1549" max="1549" width="8.33333333333333" style="2" customWidth="1"/>
    <col min="1550" max="1555" width="9.66666666666667" style="2" customWidth="1"/>
    <col min="1556" max="1794" width="9" style="2"/>
    <col min="1795" max="1798" width="3.33333333333333" style="2" customWidth="1"/>
    <col min="1799" max="1799" width="24.4380952380952" style="2" customWidth="1"/>
    <col min="1800" max="1800" width="30.552380952381" style="2" customWidth="1"/>
    <col min="1801" max="1801" width="5.1047619047619" style="2" customWidth="1"/>
    <col min="1802" max="1803" width="4" style="2" customWidth="1"/>
    <col min="1804" max="1804" width="9.88571428571429" style="2" customWidth="1"/>
    <col min="1805" max="1805" width="8.33333333333333" style="2" customWidth="1"/>
    <col min="1806" max="1811" width="9.66666666666667" style="2" customWidth="1"/>
    <col min="1812" max="2050" width="9" style="2"/>
    <col min="2051" max="2054" width="3.33333333333333" style="2" customWidth="1"/>
    <col min="2055" max="2055" width="24.4380952380952" style="2" customWidth="1"/>
    <col min="2056" max="2056" width="30.552380952381" style="2" customWidth="1"/>
    <col min="2057" max="2057" width="5.1047619047619" style="2" customWidth="1"/>
    <col min="2058" max="2059" width="4" style="2" customWidth="1"/>
    <col min="2060" max="2060" width="9.88571428571429" style="2" customWidth="1"/>
    <col min="2061" max="2061" width="8.33333333333333" style="2" customWidth="1"/>
    <col min="2062" max="2067" width="9.66666666666667" style="2" customWidth="1"/>
    <col min="2068" max="2306" width="9" style="2"/>
    <col min="2307" max="2310" width="3.33333333333333" style="2" customWidth="1"/>
    <col min="2311" max="2311" width="24.4380952380952" style="2" customWidth="1"/>
    <col min="2312" max="2312" width="30.552380952381" style="2" customWidth="1"/>
    <col min="2313" max="2313" width="5.1047619047619" style="2" customWidth="1"/>
    <col min="2314" max="2315" width="4" style="2" customWidth="1"/>
    <col min="2316" max="2316" width="9.88571428571429" style="2" customWidth="1"/>
    <col min="2317" max="2317" width="8.33333333333333" style="2" customWidth="1"/>
    <col min="2318" max="2323" width="9.66666666666667" style="2" customWidth="1"/>
    <col min="2324" max="2562" width="9" style="2"/>
    <col min="2563" max="2566" width="3.33333333333333" style="2" customWidth="1"/>
    <col min="2567" max="2567" width="24.4380952380952" style="2" customWidth="1"/>
    <col min="2568" max="2568" width="30.552380952381" style="2" customWidth="1"/>
    <col min="2569" max="2569" width="5.1047619047619" style="2" customWidth="1"/>
    <col min="2570" max="2571" width="4" style="2" customWidth="1"/>
    <col min="2572" max="2572" width="9.88571428571429" style="2" customWidth="1"/>
    <col min="2573" max="2573" width="8.33333333333333" style="2" customWidth="1"/>
    <col min="2574" max="2579" width="9.66666666666667" style="2" customWidth="1"/>
    <col min="2580" max="2818" width="9" style="2"/>
    <col min="2819" max="2822" width="3.33333333333333" style="2" customWidth="1"/>
    <col min="2823" max="2823" width="24.4380952380952" style="2" customWidth="1"/>
    <col min="2824" max="2824" width="30.552380952381" style="2" customWidth="1"/>
    <col min="2825" max="2825" width="5.1047619047619" style="2" customWidth="1"/>
    <col min="2826" max="2827" width="4" style="2" customWidth="1"/>
    <col min="2828" max="2828" width="9.88571428571429" style="2" customWidth="1"/>
    <col min="2829" max="2829" width="8.33333333333333" style="2" customWidth="1"/>
    <col min="2830" max="2835" width="9.66666666666667" style="2" customWidth="1"/>
    <col min="2836" max="3074" width="9" style="2"/>
    <col min="3075" max="3078" width="3.33333333333333" style="2" customWidth="1"/>
    <col min="3079" max="3079" width="24.4380952380952" style="2" customWidth="1"/>
    <col min="3080" max="3080" width="30.552380952381" style="2" customWidth="1"/>
    <col min="3081" max="3081" width="5.1047619047619" style="2" customWidth="1"/>
    <col min="3082" max="3083" width="4" style="2" customWidth="1"/>
    <col min="3084" max="3084" width="9.88571428571429" style="2" customWidth="1"/>
    <col min="3085" max="3085" width="8.33333333333333" style="2" customWidth="1"/>
    <col min="3086" max="3091" width="9.66666666666667" style="2" customWidth="1"/>
    <col min="3092" max="3330" width="9" style="2"/>
    <col min="3331" max="3334" width="3.33333333333333" style="2" customWidth="1"/>
    <col min="3335" max="3335" width="24.4380952380952" style="2" customWidth="1"/>
    <col min="3336" max="3336" width="30.552380952381" style="2" customWidth="1"/>
    <col min="3337" max="3337" width="5.1047619047619" style="2" customWidth="1"/>
    <col min="3338" max="3339" width="4" style="2" customWidth="1"/>
    <col min="3340" max="3340" width="9.88571428571429" style="2" customWidth="1"/>
    <col min="3341" max="3341" width="8.33333333333333" style="2" customWidth="1"/>
    <col min="3342" max="3347" width="9.66666666666667" style="2" customWidth="1"/>
    <col min="3348" max="3586" width="9" style="2"/>
    <col min="3587" max="3590" width="3.33333333333333" style="2" customWidth="1"/>
    <col min="3591" max="3591" width="24.4380952380952" style="2" customWidth="1"/>
    <col min="3592" max="3592" width="30.552380952381" style="2" customWidth="1"/>
    <col min="3593" max="3593" width="5.1047619047619" style="2" customWidth="1"/>
    <col min="3594" max="3595" width="4" style="2" customWidth="1"/>
    <col min="3596" max="3596" width="9.88571428571429" style="2" customWidth="1"/>
    <col min="3597" max="3597" width="8.33333333333333" style="2" customWidth="1"/>
    <col min="3598" max="3603" width="9.66666666666667" style="2" customWidth="1"/>
    <col min="3604" max="3842" width="9" style="2"/>
    <col min="3843" max="3846" width="3.33333333333333" style="2" customWidth="1"/>
    <col min="3847" max="3847" width="24.4380952380952" style="2" customWidth="1"/>
    <col min="3848" max="3848" width="30.552380952381" style="2" customWidth="1"/>
    <col min="3849" max="3849" width="5.1047619047619" style="2" customWidth="1"/>
    <col min="3850" max="3851" width="4" style="2" customWidth="1"/>
    <col min="3852" max="3852" width="9.88571428571429" style="2" customWidth="1"/>
    <col min="3853" max="3853" width="8.33333333333333" style="2" customWidth="1"/>
    <col min="3854" max="3859" width="9.66666666666667" style="2" customWidth="1"/>
    <col min="3860" max="4098" width="9" style="2"/>
    <col min="4099" max="4102" width="3.33333333333333" style="2" customWidth="1"/>
    <col min="4103" max="4103" width="24.4380952380952" style="2" customWidth="1"/>
    <col min="4104" max="4104" width="30.552380952381" style="2" customWidth="1"/>
    <col min="4105" max="4105" width="5.1047619047619" style="2" customWidth="1"/>
    <col min="4106" max="4107" width="4" style="2" customWidth="1"/>
    <col min="4108" max="4108" width="9.88571428571429" style="2" customWidth="1"/>
    <col min="4109" max="4109" width="8.33333333333333" style="2" customWidth="1"/>
    <col min="4110" max="4115" width="9.66666666666667" style="2" customWidth="1"/>
    <col min="4116" max="4354" width="9" style="2"/>
    <col min="4355" max="4358" width="3.33333333333333" style="2" customWidth="1"/>
    <col min="4359" max="4359" width="24.4380952380952" style="2" customWidth="1"/>
    <col min="4360" max="4360" width="30.552380952381" style="2" customWidth="1"/>
    <col min="4361" max="4361" width="5.1047619047619" style="2" customWidth="1"/>
    <col min="4362" max="4363" width="4" style="2" customWidth="1"/>
    <col min="4364" max="4364" width="9.88571428571429" style="2" customWidth="1"/>
    <col min="4365" max="4365" width="8.33333333333333" style="2" customWidth="1"/>
    <col min="4366" max="4371" width="9.66666666666667" style="2" customWidth="1"/>
    <col min="4372" max="4610" width="9" style="2"/>
    <col min="4611" max="4614" width="3.33333333333333" style="2" customWidth="1"/>
    <col min="4615" max="4615" width="24.4380952380952" style="2" customWidth="1"/>
    <col min="4616" max="4616" width="30.552380952381" style="2" customWidth="1"/>
    <col min="4617" max="4617" width="5.1047619047619" style="2" customWidth="1"/>
    <col min="4618" max="4619" width="4" style="2" customWidth="1"/>
    <col min="4620" max="4620" width="9.88571428571429" style="2" customWidth="1"/>
    <col min="4621" max="4621" width="8.33333333333333" style="2" customWidth="1"/>
    <col min="4622" max="4627" width="9.66666666666667" style="2" customWidth="1"/>
    <col min="4628" max="4866" width="9" style="2"/>
    <col min="4867" max="4870" width="3.33333333333333" style="2" customWidth="1"/>
    <col min="4871" max="4871" width="24.4380952380952" style="2" customWidth="1"/>
    <col min="4872" max="4872" width="30.552380952381" style="2" customWidth="1"/>
    <col min="4873" max="4873" width="5.1047619047619" style="2" customWidth="1"/>
    <col min="4874" max="4875" width="4" style="2" customWidth="1"/>
    <col min="4876" max="4876" width="9.88571428571429" style="2" customWidth="1"/>
    <col min="4877" max="4877" width="8.33333333333333" style="2" customWidth="1"/>
    <col min="4878" max="4883" width="9.66666666666667" style="2" customWidth="1"/>
    <col min="4884" max="5122" width="9" style="2"/>
    <col min="5123" max="5126" width="3.33333333333333" style="2" customWidth="1"/>
    <col min="5127" max="5127" width="24.4380952380952" style="2" customWidth="1"/>
    <col min="5128" max="5128" width="30.552380952381" style="2" customWidth="1"/>
    <col min="5129" max="5129" width="5.1047619047619" style="2" customWidth="1"/>
    <col min="5130" max="5131" width="4" style="2" customWidth="1"/>
    <col min="5132" max="5132" width="9.88571428571429" style="2" customWidth="1"/>
    <col min="5133" max="5133" width="8.33333333333333" style="2" customWidth="1"/>
    <col min="5134" max="5139" width="9.66666666666667" style="2" customWidth="1"/>
    <col min="5140" max="5378" width="9" style="2"/>
    <col min="5379" max="5382" width="3.33333333333333" style="2" customWidth="1"/>
    <col min="5383" max="5383" width="24.4380952380952" style="2" customWidth="1"/>
    <col min="5384" max="5384" width="30.552380952381" style="2" customWidth="1"/>
    <col min="5385" max="5385" width="5.1047619047619" style="2" customWidth="1"/>
    <col min="5386" max="5387" width="4" style="2" customWidth="1"/>
    <col min="5388" max="5388" width="9.88571428571429" style="2" customWidth="1"/>
    <col min="5389" max="5389" width="8.33333333333333" style="2" customWidth="1"/>
    <col min="5390" max="5395" width="9.66666666666667" style="2" customWidth="1"/>
    <col min="5396" max="5634" width="9" style="2"/>
    <col min="5635" max="5638" width="3.33333333333333" style="2" customWidth="1"/>
    <col min="5639" max="5639" width="24.4380952380952" style="2" customWidth="1"/>
    <col min="5640" max="5640" width="30.552380952381" style="2" customWidth="1"/>
    <col min="5641" max="5641" width="5.1047619047619" style="2" customWidth="1"/>
    <col min="5642" max="5643" width="4" style="2" customWidth="1"/>
    <col min="5644" max="5644" width="9.88571428571429" style="2" customWidth="1"/>
    <col min="5645" max="5645" width="8.33333333333333" style="2" customWidth="1"/>
    <col min="5646" max="5651" width="9.66666666666667" style="2" customWidth="1"/>
    <col min="5652" max="5890" width="9" style="2"/>
    <col min="5891" max="5894" width="3.33333333333333" style="2" customWidth="1"/>
    <col min="5895" max="5895" width="24.4380952380952" style="2" customWidth="1"/>
    <col min="5896" max="5896" width="30.552380952381" style="2" customWidth="1"/>
    <col min="5897" max="5897" width="5.1047619047619" style="2" customWidth="1"/>
    <col min="5898" max="5899" width="4" style="2" customWidth="1"/>
    <col min="5900" max="5900" width="9.88571428571429" style="2" customWidth="1"/>
    <col min="5901" max="5901" width="8.33333333333333" style="2" customWidth="1"/>
    <col min="5902" max="5907" width="9.66666666666667" style="2" customWidth="1"/>
    <col min="5908" max="6146" width="9" style="2"/>
    <col min="6147" max="6150" width="3.33333333333333" style="2" customWidth="1"/>
    <col min="6151" max="6151" width="24.4380952380952" style="2" customWidth="1"/>
    <col min="6152" max="6152" width="30.552380952381" style="2" customWidth="1"/>
    <col min="6153" max="6153" width="5.1047619047619" style="2" customWidth="1"/>
    <col min="6154" max="6155" width="4" style="2" customWidth="1"/>
    <col min="6156" max="6156" width="9.88571428571429" style="2" customWidth="1"/>
    <col min="6157" max="6157" width="8.33333333333333" style="2" customWidth="1"/>
    <col min="6158" max="6163" width="9.66666666666667" style="2" customWidth="1"/>
    <col min="6164" max="6402" width="9" style="2"/>
    <col min="6403" max="6406" width="3.33333333333333" style="2" customWidth="1"/>
    <col min="6407" max="6407" width="24.4380952380952" style="2" customWidth="1"/>
    <col min="6408" max="6408" width="30.552380952381" style="2" customWidth="1"/>
    <col min="6409" max="6409" width="5.1047619047619" style="2" customWidth="1"/>
    <col min="6410" max="6411" width="4" style="2" customWidth="1"/>
    <col min="6412" max="6412" width="9.88571428571429" style="2" customWidth="1"/>
    <col min="6413" max="6413" width="8.33333333333333" style="2" customWidth="1"/>
    <col min="6414" max="6419" width="9.66666666666667" style="2" customWidth="1"/>
    <col min="6420" max="6658" width="9" style="2"/>
    <col min="6659" max="6662" width="3.33333333333333" style="2" customWidth="1"/>
    <col min="6663" max="6663" width="24.4380952380952" style="2" customWidth="1"/>
    <col min="6664" max="6664" width="30.552380952381" style="2" customWidth="1"/>
    <col min="6665" max="6665" width="5.1047619047619" style="2" customWidth="1"/>
    <col min="6666" max="6667" width="4" style="2" customWidth="1"/>
    <col min="6668" max="6668" width="9.88571428571429" style="2" customWidth="1"/>
    <col min="6669" max="6669" width="8.33333333333333" style="2" customWidth="1"/>
    <col min="6670" max="6675" width="9.66666666666667" style="2" customWidth="1"/>
    <col min="6676" max="6914" width="9" style="2"/>
    <col min="6915" max="6918" width="3.33333333333333" style="2" customWidth="1"/>
    <col min="6919" max="6919" width="24.4380952380952" style="2" customWidth="1"/>
    <col min="6920" max="6920" width="30.552380952381" style="2" customWidth="1"/>
    <col min="6921" max="6921" width="5.1047619047619" style="2" customWidth="1"/>
    <col min="6922" max="6923" width="4" style="2" customWidth="1"/>
    <col min="6924" max="6924" width="9.88571428571429" style="2" customWidth="1"/>
    <col min="6925" max="6925" width="8.33333333333333" style="2" customWidth="1"/>
    <col min="6926" max="6931" width="9.66666666666667" style="2" customWidth="1"/>
    <col min="6932" max="7170" width="9" style="2"/>
    <col min="7171" max="7174" width="3.33333333333333" style="2" customWidth="1"/>
    <col min="7175" max="7175" width="24.4380952380952" style="2" customWidth="1"/>
    <col min="7176" max="7176" width="30.552380952381" style="2" customWidth="1"/>
    <col min="7177" max="7177" width="5.1047619047619" style="2" customWidth="1"/>
    <col min="7178" max="7179" width="4" style="2" customWidth="1"/>
    <col min="7180" max="7180" width="9.88571428571429" style="2" customWidth="1"/>
    <col min="7181" max="7181" width="8.33333333333333" style="2" customWidth="1"/>
    <col min="7182" max="7187" width="9.66666666666667" style="2" customWidth="1"/>
    <col min="7188" max="7426" width="9" style="2"/>
    <col min="7427" max="7430" width="3.33333333333333" style="2" customWidth="1"/>
    <col min="7431" max="7431" width="24.4380952380952" style="2" customWidth="1"/>
    <col min="7432" max="7432" width="30.552380952381" style="2" customWidth="1"/>
    <col min="7433" max="7433" width="5.1047619047619" style="2" customWidth="1"/>
    <col min="7434" max="7435" width="4" style="2" customWidth="1"/>
    <col min="7436" max="7436" width="9.88571428571429" style="2" customWidth="1"/>
    <col min="7437" max="7437" width="8.33333333333333" style="2" customWidth="1"/>
    <col min="7438" max="7443" width="9.66666666666667" style="2" customWidth="1"/>
    <col min="7444" max="7682" width="9" style="2"/>
    <col min="7683" max="7686" width="3.33333333333333" style="2" customWidth="1"/>
    <col min="7687" max="7687" width="24.4380952380952" style="2" customWidth="1"/>
    <col min="7688" max="7688" width="30.552380952381" style="2" customWidth="1"/>
    <col min="7689" max="7689" width="5.1047619047619" style="2" customWidth="1"/>
    <col min="7690" max="7691" width="4" style="2" customWidth="1"/>
    <col min="7692" max="7692" width="9.88571428571429" style="2" customWidth="1"/>
    <col min="7693" max="7693" width="8.33333333333333" style="2" customWidth="1"/>
    <col min="7694" max="7699" width="9.66666666666667" style="2" customWidth="1"/>
    <col min="7700" max="7938" width="9" style="2"/>
    <col min="7939" max="7942" width="3.33333333333333" style="2" customWidth="1"/>
    <col min="7943" max="7943" width="24.4380952380952" style="2" customWidth="1"/>
    <col min="7944" max="7944" width="30.552380952381" style="2" customWidth="1"/>
    <col min="7945" max="7945" width="5.1047619047619" style="2" customWidth="1"/>
    <col min="7946" max="7947" width="4" style="2" customWidth="1"/>
    <col min="7948" max="7948" width="9.88571428571429" style="2" customWidth="1"/>
    <col min="7949" max="7949" width="8.33333333333333" style="2" customWidth="1"/>
    <col min="7950" max="7955" width="9.66666666666667" style="2" customWidth="1"/>
    <col min="7956" max="8194" width="9" style="2"/>
    <col min="8195" max="8198" width="3.33333333333333" style="2" customWidth="1"/>
    <col min="8199" max="8199" width="24.4380952380952" style="2" customWidth="1"/>
    <col min="8200" max="8200" width="30.552380952381" style="2" customWidth="1"/>
    <col min="8201" max="8201" width="5.1047619047619" style="2" customWidth="1"/>
    <col min="8202" max="8203" width="4" style="2" customWidth="1"/>
    <col min="8204" max="8204" width="9.88571428571429" style="2" customWidth="1"/>
    <col min="8205" max="8205" width="8.33333333333333" style="2" customWidth="1"/>
    <col min="8206" max="8211" width="9.66666666666667" style="2" customWidth="1"/>
    <col min="8212" max="8450" width="9" style="2"/>
    <col min="8451" max="8454" width="3.33333333333333" style="2" customWidth="1"/>
    <col min="8455" max="8455" width="24.4380952380952" style="2" customWidth="1"/>
    <col min="8456" max="8456" width="30.552380952381" style="2" customWidth="1"/>
    <col min="8457" max="8457" width="5.1047619047619" style="2" customWidth="1"/>
    <col min="8458" max="8459" width="4" style="2" customWidth="1"/>
    <col min="8460" max="8460" width="9.88571428571429" style="2" customWidth="1"/>
    <col min="8461" max="8461" width="8.33333333333333" style="2" customWidth="1"/>
    <col min="8462" max="8467" width="9.66666666666667" style="2" customWidth="1"/>
    <col min="8468" max="8706" width="9" style="2"/>
    <col min="8707" max="8710" width="3.33333333333333" style="2" customWidth="1"/>
    <col min="8711" max="8711" width="24.4380952380952" style="2" customWidth="1"/>
    <col min="8712" max="8712" width="30.552380952381" style="2" customWidth="1"/>
    <col min="8713" max="8713" width="5.1047619047619" style="2" customWidth="1"/>
    <col min="8714" max="8715" width="4" style="2" customWidth="1"/>
    <col min="8716" max="8716" width="9.88571428571429" style="2" customWidth="1"/>
    <col min="8717" max="8717" width="8.33333333333333" style="2" customWidth="1"/>
    <col min="8718" max="8723" width="9.66666666666667" style="2" customWidth="1"/>
    <col min="8724" max="8962" width="9" style="2"/>
    <col min="8963" max="8966" width="3.33333333333333" style="2" customWidth="1"/>
    <col min="8967" max="8967" width="24.4380952380952" style="2" customWidth="1"/>
    <col min="8968" max="8968" width="30.552380952381" style="2" customWidth="1"/>
    <col min="8969" max="8969" width="5.1047619047619" style="2" customWidth="1"/>
    <col min="8970" max="8971" width="4" style="2" customWidth="1"/>
    <col min="8972" max="8972" width="9.88571428571429" style="2" customWidth="1"/>
    <col min="8973" max="8973" width="8.33333333333333" style="2" customWidth="1"/>
    <col min="8974" max="8979" width="9.66666666666667" style="2" customWidth="1"/>
    <col min="8980" max="9218" width="9" style="2"/>
    <col min="9219" max="9222" width="3.33333333333333" style="2" customWidth="1"/>
    <col min="9223" max="9223" width="24.4380952380952" style="2" customWidth="1"/>
    <col min="9224" max="9224" width="30.552380952381" style="2" customWidth="1"/>
    <col min="9225" max="9225" width="5.1047619047619" style="2" customWidth="1"/>
    <col min="9226" max="9227" width="4" style="2" customWidth="1"/>
    <col min="9228" max="9228" width="9.88571428571429" style="2" customWidth="1"/>
    <col min="9229" max="9229" width="8.33333333333333" style="2" customWidth="1"/>
    <col min="9230" max="9235" width="9.66666666666667" style="2" customWidth="1"/>
    <col min="9236" max="9474" width="9" style="2"/>
    <col min="9475" max="9478" width="3.33333333333333" style="2" customWidth="1"/>
    <col min="9479" max="9479" width="24.4380952380952" style="2" customWidth="1"/>
    <col min="9480" max="9480" width="30.552380952381" style="2" customWidth="1"/>
    <col min="9481" max="9481" width="5.1047619047619" style="2" customWidth="1"/>
    <col min="9482" max="9483" width="4" style="2" customWidth="1"/>
    <col min="9484" max="9484" width="9.88571428571429" style="2" customWidth="1"/>
    <col min="9485" max="9485" width="8.33333333333333" style="2" customWidth="1"/>
    <col min="9486" max="9491" width="9.66666666666667" style="2" customWidth="1"/>
    <col min="9492" max="9730" width="9" style="2"/>
    <col min="9731" max="9734" width="3.33333333333333" style="2" customWidth="1"/>
    <col min="9735" max="9735" width="24.4380952380952" style="2" customWidth="1"/>
    <col min="9736" max="9736" width="30.552380952381" style="2" customWidth="1"/>
    <col min="9737" max="9737" width="5.1047619047619" style="2" customWidth="1"/>
    <col min="9738" max="9739" width="4" style="2" customWidth="1"/>
    <col min="9740" max="9740" width="9.88571428571429" style="2" customWidth="1"/>
    <col min="9741" max="9741" width="8.33333333333333" style="2" customWidth="1"/>
    <col min="9742" max="9747" width="9.66666666666667" style="2" customWidth="1"/>
    <col min="9748" max="9986" width="9" style="2"/>
    <col min="9987" max="9990" width="3.33333333333333" style="2" customWidth="1"/>
    <col min="9991" max="9991" width="24.4380952380952" style="2" customWidth="1"/>
    <col min="9992" max="9992" width="30.552380952381" style="2" customWidth="1"/>
    <col min="9993" max="9993" width="5.1047619047619" style="2" customWidth="1"/>
    <col min="9994" max="9995" width="4" style="2" customWidth="1"/>
    <col min="9996" max="9996" width="9.88571428571429" style="2" customWidth="1"/>
    <col min="9997" max="9997" width="8.33333333333333" style="2" customWidth="1"/>
    <col min="9998" max="10003" width="9.66666666666667" style="2" customWidth="1"/>
    <col min="10004" max="10242" width="9" style="2"/>
    <col min="10243" max="10246" width="3.33333333333333" style="2" customWidth="1"/>
    <col min="10247" max="10247" width="24.4380952380952" style="2" customWidth="1"/>
    <col min="10248" max="10248" width="30.552380952381" style="2" customWidth="1"/>
    <col min="10249" max="10249" width="5.1047619047619" style="2" customWidth="1"/>
    <col min="10250" max="10251" width="4" style="2" customWidth="1"/>
    <col min="10252" max="10252" width="9.88571428571429" style="2" customWidth="1"/>
    <col min="10253" max="10253" width="8.33333333333333" style="2" customWidth="1"/>
    <col min="10254" max="10259" width="9.66666666666667" style="2" customWidth="1"/>
    <col min="10260" max="10498" width="9" style="2"/>
    <col min="10499" max="10502" width="3.33333333333333" style="2" customWidth="1"/>
    <col min="10503" max="10503" width="24.4380952380952" style="2" customWidth="1"/>
    <col min="10504" max="10504" width="30.552380952381" style="2" customWidth="1"/>
    <col min="10505" max="10505" width="5.1047619047619" style="2" customWidth="1"/>
    <col min="10506" max="10507" width="4" style="2" customWidth="1"/>
    <col min="10508" max="10508" width="9.88571428571429" style="2" customWidth="1"/>
    <col min="10509" max="10509" width="8.33333333333333" style="2" customWidth="1"/>
    <col min="10510" max="10515" width="9.66666666666667" style="2" customWidth="1"/>
    <col min="10516" max="10754" width="9" style="2"/>
    <col min="10755" max="10758" width="3.33333333333333" style="2" customWidth="1"/>
    <col min="10759" max="10759" width="24.4380952380952" style="2" customWidth="1"/>
    <col min="10760" max="10760" width="30.552380952381" style="2" customWidth="1"/>
    <col min="10761" max="10761" width="5.1047619047619" style="2" customWidth="1"/>
    <col min="10762" max="10763" width="4" style="2" customWidth="1"/>
    <col min="10764" max="10764" width="9.88571428571429" style="2" customWidth="1"/>
    <col min="10765" max="10765" width="8.33333333333333" style="2" customWidth="1"/>
    <col min="10766" max="10771" width="9.66666666666667" style="2" customWidth="1"/>
    <col min="10772" max="11010" width="9" style="2"/>
    <col min="11011" max="11014" width="3.33333333333333" style="2" customWidth="1"/>
    <col min="11015" max="11015" width="24.4380952380952" style="2" customWidth="1"/>
    <col min="11016" max="11016" width="30.552380952381" style="2" customWidth="1"/>
    <col min="11017" max="11017" width="5.1047619047619" style="2" customWidth="1"/>
    <col min="11018" max="11019" width="4" style="2" customWidth="1"/>
    <col min="11020" max="11020" width="9.88571428571429" style="2" customWidth="1"/>
    <col min="11021" max="11021" width="8.33333333333333" style="2" customWidth="1"/>
    <col min="11022" max="11027" width="9.66666666666667" style="2" customWidth="1"/>
    <col min="11028" max="11266" width="9" style="2"/>
    <col min="11267" max="11270" width="3.33333333333333" style="2" customWidth="1"/>
    <col min="11271" max="11271" width="24.4380952380952" style="2" customWidth="1"/>
    <col min="11272" max="11272" width="30.552380952381" style="2" customWidth="1"/>
    <col min="11273" max="11273" width="5.1047619047619" style="2" customWidth="1"/>
    <col min="11274" max="11275" width="4" style="2" customWidth="1"/>
    <col min="11276" max="11276" width="9.88571428571429" style="2" customWidth="1"/>
    <col min="11277" max="11277" width="8.33333333333333" style="2" customWidth="1"/>
    <col min="11278" max="11283" width="9.66666666666667" style="2" customWidth="1"/>
    <col min="11284" max="11522" width="9" style="2"/>
    <col min="11523" max="11526" width="3.33333333333333" style="2" customWidth="1"/>
    <col min="11527" max="11527" width="24.4380952380952" style="2" customWidth="1"/>
    <col min="11528" max="11528" width="30.552380952381" style="2" customWidth="1"/>
    <col min="11529" max="11529" width="5.1047619047619" style="2" customWidth="1"/>
    <col min="11530" max="11531" width="4" style="2" customWidth="1"/>
    <col min="11532" max="11532" width="9.88571428571429" style="2" customWidth="1"/>
    <col min="11533" max="11533" width="8.33333333333333" style="2" customWidth="1"/>
    <col min="11534" max="11539" width="9.66666666666667" style="2" customWidth="1"/>
    <col min="11540" max="11778" width="9" style="2"/>
    <col min="11779" max="11782" width="3.33333333333333" style="2" customWidth="1"/>
    <col min="11783" max="11783" width="24.4380952380952" style="2" customWidth="1"/>
    <col min="11784" max="11784" width="30.552380952381" style="2" customWidth="1"/>
    <col min="11785" max="11785" width="5.1047619047619" style="2" customWidth="1"/>
    <col min="11786" max="11787" width="4" style="2" customWidth="1"/>
    <col min="11788" max="11788" width="9.88571428571429" style="2" customWidth="1"/>
    <col min="11789" max="11789" width="8.33333333333333" style="2" customWidth="1"/>
    <col min="11790" max="11795" width="9.66666666666667" style="2" customWidth="1"/>
    <col min="11796" max="12034" width="9" style="2"/>
    <col min="12035" max="12038" width="3.33333333333333" style="2" customWidth="1"/>
    <col min="12039" max="12039" width="24.4380952380952" style="2" customWidth="1"/>
    <col min="12040" max="12040" width="30.552380952381" style="2" customWidth="1"/>
    <col min="12041" max="12041" width="5.1047619047619" style="2" customWidth="1"/>
    <col min="12042" max="12043" width="4" style="2" customWidth="1"/>
    <col min="12044" max="12044" width="9.88571428571429" style="2" customWidth="1"/>
    <col min="12045" max="12045" width="8.33333333333333" style="2" customWidth="1"/>
    <col min="12046" max="12051" width="9.66666666666667" style="2" customWidth="1"/>
    <col min="12052" max="12290" width="9" style="2"/>
    <col min="12291" max="12294" width="3.33333333333333" style="2" customWidth="1"/>
    <col min="12295" max="12295" width="24.4380952380952" style="2" customWidth="1"/>
    <col min="12296" max="12296" width="30.552380952381" style="2" customWidth="1"/>
    <col min="12297" max="12297" width="5.1047619047619" style="2" customWidth="1"/>
    <col min="12298" max="12299" width="4" style="2" customWidth="1"/>
    <col min="12300" max="12300" width="9.88571428571429" style="2" customWidth="1"/>
    <col min="12301" max="12301" width="8.33333333333333" style="2" customWidth="1"/>
    <col min="12302" max="12307" width="9.66666666666667" style="2" customWidth="1"/>
    <col min="12308" max="12546" width="9" style="2"/>
    <col min="12547" max="12550" width="3.33333333333333" style="2" customWidth="1"/>
    <col min="12551" max="12551" width="24.4380952380952" style="2" customWidth="1"/>
    <col min="12552" max="12552" width="30.552380952381" style="2" customWidth="1"/>
    <col min="12553" max="12553" width="5.1047619047619" style="2" customWidth="1"/>
    <col min="12554" max="12555" width="4" style="2" customWidth="1"/>
    <col min="12556" max="12556" width="9.88571428571429" style="2" customWidth="1"/>
    <col min="12557" max="12557" width="8.33333333333333" style="2" customWidth="1"/>
    <col min="12558" max="12563" width="9.66666666666667" style="2" customWidth="1"/>
    <col min="12564" max="12802" width="9" style="2"/>
    <col min="12803" max="12806" width="3.33333333333333" style="2" customWidth="1"/>
    <col min="12807" max="12807" width="24.4380952380952" style="2" customWidth="1"/>
    <col min="12808" max="12808" width="30.552380952381" style="2" customWidth="1"/>
    <col min="12809" max="12809" width="5.1047619047619" style="2" customWidth="1"/>
    <col min="12810" max="12811" width="4" style="2" customWidth="1"/>
    <col min="12812" max="12812" width="9.88571428571429" style="2" customWidth="1"/>
    <col min="12813" max="12813" width="8.33333333333333" style="2" customWidth="1"/>
    <col min="12814" max="12819" width="9.66666666666667" style="2" customWidth="1"/>
    <col min="12820" max="13058" width="9" style="2"/>
    <col min="13059" max="13062" width="3.33333333333333" style="2" customWidth="1"/>
    <col min="13063" max="13063" width="24.4380952380952" style="2" customWidth="1"/>
    <col min="13064" max="13064" width="30.552380952381" style="2" customWidth="1"/>
    <col min="13065" max="13065" width="5.1047619047619" style="2" customWidth="1"/>
    <col min="13066" max="13067" width="4" style="2" customWidth="1"/>
    <col min="13068" max="13068" width="9.88571428571429" style="2" customWidth="1"/>
    <col min="13069" max="13069" width="8.33333333333333" style="2" customWidth="1"/>
    <col min="13070" max="13075" width="9.66666666666667" style="2" customWidth="1"/>
    <col min="13076" max="13314" width="9" style="2"/>
    <col min="13315" max="13318" width="3.33333333333333" style="2" customWidth="1"/>
    <col min="13319" max="13319" width="24.4380952380952" style="2" customWidth="1"/>
    <col min="13320" max="13320" width="30.552380952381" style="2" customWidth="1"/>
    <col min="13321" max="13321" width="5.1047619047619" style="2" customWidth="1"/>
    <col min="13322" max="13323" width="4" style="2" customWidth="1"/>
    <col min="13324" max="13324" width="9.88571428571429" style="2" customWidth="1"/>
    <col min="13325" max="13325" width="8.33333333333333" style="2" customWidth="1"/>
    <col min="13326" max="13331" width="9.66666666666667" style="2" customWidth="1"/>
    <col min="13332" max="13570" width="9" style="2"/>
    <col min="13571" max="13574" width="3.33333333333333" style="2" customWidth="1"/>
    <col min="13575" max="13575" width="24.4380952380952" style="2" customWidth="1"/>
    <col min="13576" max="13576" width="30.552380952381" style="2" customWidth="1"/>
    <col min="13577" max="13577" width="5.1047619047619" style="2" customWidth="1"/>
    <col min="13578" max="13579" width="4" style="2" customWidth="1"/>
    <col min="13580" max="13580" width="9.88571428571429" style="2" customWidth="1"/>
    <col min="13581" max="13581" width="8.33333333333333" style="2" customWidth="1"/>
    <col min="13582" max="13587" width="9.66666666666667" style="2" customWidth="1"/>
    <col min="13588" max="13826" width="9" style="2"/>
    <col min="13827" max="13830" width="3.33333333333333" style="2" customWidth="1"/>
    <col min="13831" max="13831" width="24.4380952380952" style="2" customWidth="1"/>
    <col min="13832" max="13832" width="30.552380952381" style="2" customWidth="1"/>
    <col min="13833" max="13833" width="5.1047619047619" style="2" customWidth="1"/>
    <col min="13834" max="13835" width="4" style="2" customWidth="1"/>
    <col min="13836" max="13836" width="9.88571428571429" style="2" customWidth="1"/>
    <col min="13837" max="13837" width="8.33333333333333" style="2" customWidth="1"/>
    <col min="13838" max="13843" width="9.66666666666667" style="2" customWidth="1"/>
    <col min="13844" max="14082" width="9" style="2"/>
    <col min="14083" max="14086" width="3.33333333333333" style="2" customWidth="1"/>
    <col min="14087" max="14087" width="24.4380952380952" style="2" customWidth="1"/>
    <col min="14088" max="14088" width="30.552380952381" style="2" customWidth="1"/>
    <col min="14089" max="14089" width="5.1047619047619" style="2" customWidth="1"/>
    <col min="14090" max="14091" width="4" style="2" customWidth="1"/>
    <col min="14092" max="14092" width="9.88571428571429" style="2" customWidth="1"/>
    <col min="14093" max="14093" width="8.33333333333333" style="2" customWidth="1"/>
    <col min="14094" max="14099" width="9.66666666666667" style="2" customWidth="1"/>
    <col min="14100" max="14338" width="9" style="2"/>
    <col min="14339" max="14342" width="3.33333333333333" style="2" customWidth="1"/>
    <col min="14343" max="14343" width="24.4380952380952" style="2" customWidth="1"/>
    <col min="14344" max="14344" width="30.552380952381" style="2" customWidth="1"/>
    <col min="14345" max="14345" width="5.1047619047619" style="2" customWidth="1"/>
    <col min="14346" max="14347" width="4" style="2" customWidth="1"/>
    <col min="14348" max="14348" width="9.88571428571429" style="2" customWidth="1"/>
    <col min="14349" max="14349" width="8.33333333333333" style="2" customWidth="1"/>
    <col min="14350" max="14355" width="9.66666666666667" style="2" customWidth="1"/>
    <col min="14356" max="14594" width="9" style="2"/>
    <col min="14595" max="14598" width="3.33333333333333" style="2" customWidth="1"/>
    <col min="14599" max="14599" width="24.4380952380952" style="2" customWidth="1"/>
    <col min="14600" max="14600" width="30.552380952381" style="2" customWidth="1"/>
    <col min="14601" max="14601" width="5.1047619047619" style="2" customWidth="1"/>
    <col min="14602" max="14603" width="4" style="2" customWidth="1"/>
    <col min="14604" max="14604" width="9.88571428571429" style="2" customWidth="1"/>
    <col min="14605" max="14605" width="8.33333333333333" style="2" customWidth="1"/>
    <col min="14606" max="14611" width="9.66666666666667" style="2" customWidth="1"/>
    <col min="14612" max="14850" width="9" style="2"/>
    <col min="14851" max="14854" width="3.33333333333333" style="2" customWidth="1"/>
    <col min="14855" max="14855" width="24.4380952380952" style="2" customWidth="1"/>
    <col min="14856" max="14856" width="30.552380952381" style="2" customWidth="1"/>
    <col min="14857" max="14857" width="5.1047619047619" style="2" customWidth="1"/>
    <col min="14858" max="14859" width="4" style="2" customWidth="1"/>
    <col min="14860" max="14860" width="9.88571428571429" style="2" customWidth="1"/>
    <col min="14861" max="14861" width="8.33333333333333" style="2" customWidth="1"/>
    <col min="14862" max="14867" width="9.66666666666667" style="2" customWidth="1"/>
    <col min="14868" max="15106" width="9" style="2"/>
    <col min="15107" max="15110" width="3.33333333333333" style="2" customWidth="1"/>
    <col min="15111" max="15111" width="24.4380952380952" style="2" customWidth="1"/>
    <col min="15112" max="15112" width="30.552380952381" style="2" customWidth="1"/>
    <col min="15113" max="15113" width="5.1047619047619" style="2" customWidth="1"/>
    <col min="15114" max="15115" width="4" style="2" customWidth="1"/>
    <col min="15116" max="15116" width="9.88571428571429" style="2" customWidth="1"/>
    <col min="15117" max="15117" width="8.33333333333333" style="2" customWidth="1"/>
    <col min="15118" max="15123" width="9.66666666666667" style="2" customWidth="1"/>
    <col min="15124" max="15362" width="9" style="2"/>
    <col min="15363" max="15366" width="3.33333333333333" style="2" customWidth="1"/>
    <col min="15367" max="15367" width="24.4380952380952" style="2" customWidth="1"/>
    <col min="15368" max="15368" width="30.552380952381" style="2" customWidth="1"/>
    <col min="15369" max="15369" width="5.1047619047619" style="2" customWidth="1"/>
    <col min="15370" max="15371" width="4" style="2" customWidth="1"/>
    <col min="15372" max="15372" width="9.88571428571429" style="2" customWidth="1"/>
    <col min="15373" max="15373" width="8.33333333333333" style="2" customWidth="1"/>
    <col min="15374" max="15379" width="9.66666666666667" style="2" customWidth="1"/>
    <col min="15380" max="15618" width="9" style="2"/>
    <col min="15619" max="15622" width="3.33333333333333" style="2" customWidth="1"/>
    <col min="15623" max="15623" width="24.4380952380952" style="2" customWidth="1"/>
    <col min="15624" max="15624" width="30.552380952381" style="2" customWidth="1"/>
    <col min="15625" max="15625" width="5.1047619047619" style="2" customWidth="1"/>
    <col min="15626" max="15627" width="4" style="2" customWidth="1"/>
    <col min="15628" max="15628" width="9.88571428571429" style="2" customWidth="1"/>
    <col min="15629" max="15629" width="8.33333333333333" style="2" customWidth="1"/>
    <col min="15630" max="15635" width="9.66666666666667" style="2" customWidth="1"/>
    <col min="15636" max="15874" width="9" style="2"/>
    <col min="15875" max="15878" width="3.33333333333333" style="2" customWidth="1"/>
    <col min="15879" max="15879" width="24.4380952380952" style="2" customWidth="1"/>
    <col min="15880" max="15880" width="30.552380952381" style="2" customWidth="1"/>
    <col min="15881" max="15881" width="5.1047619047619" style="2" customWidth="1"/>
    <col min="15882" max="15883" width="4" style="2" customWidth="1"/>
    <col min="15884" max="15884" width="9.88571428571429" style="2" customWidth="1"/>
    <col min="15885" max="15885" width="8.33333333333333" style="2" customWidth="1"/>
    <col min="15886" max="15891" width="9.66666666666667" style="2" customWidth="1"/>
    <col min="15892" max="16130" width="9" style="2"/>
    <col min="16131" max="16134" width="3.33333333333333" style="2" customWidth="1"/>
    <col min="16135" max="16135" width="24.4380952380952" style="2" customWidth="1"/>
    <col min="16136" max="16136" width="30.552380952381" style="2" customWidth="1"/>
    <col min="16137" max="16137" width="5.1047619047619" style="2" customWidth="1"/>
    <col min="16138" max="16139" width="4" style="2" customWidth="1"/>
    <col min="16140" max="16140" width="9.88571428571429" style="2" customWidth="1"/>
    <col min="16141" max="16141" width="8.33333333333333" style="2" customWidth="1"/>
    <col min="16142" max="16147" width="9.66666666666667" style="2" customWidth="1"/>
    <col min="16148" max="16384" width="9" style="2"/>
  </cols>
  <sheetData>
    <row r="1" ht="0.75" customHeight="1" spans="13:17">
      <c r="M1" s="173" t="s">
        <v>0</v>
      </c>
      <c r="N1" s="174"/>
      <c r="O1" s="43"/>
      <c r="P1" s="174"/>
      <c r="Q1" s="43"/>
    </row>
    <row r="2" ht="0.75" hidden="1" customHeight="1" spans="13:17">
      <c r="M2" s="4" t="s">
        <v>470</v>
      </c>
      <c r="N2" s="4"/>
      <c r="O2" s="4"/>
      <c r="P2" s="4"/>
      <c r="Q2" s="4"/>
    </row>
    <row r="3" ht="36" hidden="1" customHeight="1" spans="13:17">
      <c r="M3" s="4"/>
      <c r="N3" s="4"/>
      <c r="O3" s="4"/>
      <c r="P3" s="4"/>
      <c r="Q3" s="4"/>
    </row>
    <row r="4" ht="37.5" hidden="1" customHeight="1" spans="13:17">
      <c r="M4" s="4"/>
      <c r="N4" s="4"/>
      <c r="O4" s="4"/>
      <c r="P4" s="4"/>
      <c r="Q4" s="4"/>
    </row>
    <row r="5" ht="14.1" customHeight="1" spans="1:17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 t="s">
        <v>471</v>
      </c>
      <c r="N5" s="6"/>
      <c r="O5" s="44"/>
      <c r="P5" s="6"/>
      <c r="Q5" s="44"/>
    </row>
    <row r="6" ht="14.1" customHeight="1" spans="1:17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 t="s">
        <v>3</v>
      </c>
      <c r="N6" s="6"/>
      <c r="O6" s="44"/>
      <c r="P6" s="6"/>
      <c r="Q6" s="44"/>
    </row>
    <row r="7" ht="14.1" customHeight="1" spans="1:17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 t="s">
        <v>472</v>
      </c>
      <c r="N7" s="6"/>
      <c r="O7" s="44"/>
      <c r="P7" s="6"/>
      <c r="Q7" s="44"/>
    </row>
    <row r="8" ht="14.1" customHeight="1" spans="1:17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7" t="s">
        <v>473</v>
      </c>
      <c r="N8" s="7"/>
      <c r="O8" s="7"/>
      <c r="P8" s="7"/>
      <c r="Q8" s="7"/>
    </row>
    <row r="9" ht="14.1" customHeight="1" spans="1:17">
      <c r="A9" s="44"/>
      <c r="B9" s="44"/>
      <c r="C9" s="44"/>
      <c r="D9" s="114"/>
      <c r="E9" s="114"/>
      <c r="F9" s="114"/>
      <c r="G9" s="114"/>
      <c r="H9" s="114"/>
      <c r="I9" s="114"/>
      <c r="J9" s="114"/>
      <c r="K9" s="114"/>
      <c r="L9" s="44"/>
      <c r="M9" s="114"/>
      <c r="N9" s="175"/>
      <c r="O9" s="114"/>
      <c r="P9" s="175"/>
      <c r="Q9" s="240"/>
    </row>
    <row r="10" ht="14.1" customHeight="1" spans="1:17">
      <c r="A10" s="115" t="s">
        <v>474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</row>
    <row r="11" ht="14.1" customHeight="1" spans="1:17">
      <c r="A11" s="44"/>
      <c r="B11" s="44"/>
      <c r="C11" s="4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75"/>
      <c r="O11" s="114"/>
      <c r="P11" s="175"/>
      <c r="Q11" s="114"/>
    </row>
    <row r="12" ht="62.25" customHeight="1" spans="1:25">
      <c r="A12" s="116" t="s">
        <v>8</v>
      </c>
      <c r="B12" s="116"/>
      <c r="C12" s="116"/>
      <c r="D12" s="116"/>
      <c r="E12" s="116" t="s">
        <v>475</v>
      </c>
      <c r="F12" s="116" t="s">
        <v>476</v>
      </c>
      <c r="G12" s="116" t="s">
        <v>477</v>
      </c>
      <c r="H12" s="116"/>
      <c r="I12" s="116"/>
      <c r="J12" s="116"/>
      <c r="K12" s="176"/>
      <c r="L12" s="177" t="s">
        <v>478</v>
      </c>
      <c r="M12" s="178"/>
      <c r="N12" s="178"/>
      <c r="O12" s="178"/>
      <c r="P12" s="178"/>
      <c r="Q12" s="178"/>
      <c r="R12" s="178"/>
      <c r="S12" s="178"/>
      <c r="T12" s="178"/>
      <c r="U12" s="178"/>
      <c r="V12" s="178"/>
      <c r="W12" s="178"/>
      <c r="X12" s="178"/>
      <c r="Y12" s="281"/>
    </row>
    <row r="13" ht="33.6" customHeight="1" spans="1:25">
      <c r="A13" s="116" t="s">
        <v>29</v>
      </c>
      <c r="B13" s="116" t="s">
        <v>30</v>
      </c>
      <c r="C13" s="116" t="s">
        <v>101</v>
      </c>
      <c r="D13" s="116" t="s">
        <v>102</v>
      </c>
      <c r="E13" s="116" t="s">
        <v>396</v>
      </c>
      <c r="F13" s="116"/>
      <c r="G13" s="116" t="s">
        <v>413</v>
      </c>
      <c r="H13" s="116" t="s">
        <v>479</v>
      </c>
      <c r="I13" s="116" t="s">
        <v>480</v>
      </c>
      <c r="J13" s="116" t="s">
        <v>481</v>
      </c>
      <c r="K13" s="116" t="s">
        <v>482</v>
      </c>
      <c r="L13" s="179" t="s">
        <v>15</v>
      </c>
      <c r="M13" s="179" t="s">
        <v>16</v>
      </c>
      <c r="N13" s="160" t="s">
        <v>17</v>
      </c>
      <c r="O13" s="179" t="s">
        <v>18</v>
      </c>
      <c r="P13" s="160" t="s">
        <v>483</v>
      </c>
      <c r="Q13" s="241" t="s">
        <v>20</v>
      </c>
      <c r="R13" s="242" t="s">
        <v>21</v>
      </c>
      <c r="S13" s="243" t="s">
        <v>22</v>
      </c>
      <c r="T13" s="243" t="s">
        <v>23</v>
      </c>
      <c r="U13" s="243" t="s">
        <v>24</v>
      </c>
      <c r="V13" s="243" t="s">
        <v>25</v>
      </c>
      <c r="W13" s="243" t="s">
        <v>26</v>
      </c>
      <c r="X13" s="243" t="s">
        <v>27</v>
      </c>
      <c r="Y13" s="243" t="s">
        <v>28</v>
      </c>
    </row>
    <row r="14" ht="14.25" hidden="1" customHeight="1" spans="1:25">
      <c r="A14" s="116"/>
      <c r="B14" s="116"/>
      <c r="C14" s="116"/>
      <c r="D14" s="116"/>
      <c r="E14" s="117"/>
      <c r="F14" s="116"/>
      <c r="G14" s="116"/>
      <c r="H14" s="116"/>
      <c r="I14" s="116"/>
      <c r="J14" s="116"/>
      <c r="K14" s="116"/>
      <c r="L14" s="116"/>
      <c r="M14" s="180"/>
      <c r="N14" s="181"/>
      <c r="O14" s="180"/>
      <c r="P14" s="181"/>
      <c r="Q14" s="244"/>
      <c r="R14" s="89"/>
      <c r="S14" s="243"/>
      <c r="T14" s="243"/>
      <c r="U14" s="243"/>
      <c r="V14" s="243"/>
      <c r="W14" s="243"/>
      <c r="X14" s="243"/>
      <c r="Y14" s="243"/>
    </row>
    <row r="15" ht="25.5" customHeight="1" spans="1:25">
      <c r="A15" s="118" t="s">
        <v>33</v>
      </c>
      <c r="B15" s="118"/>
      <c r="C15" s="118"/>
      <c r="D15" s="118"/>
      <c r="E15" s="119" t="s">
        <v>484</v>
      </c>
      <c r="F15" s="120" t="s">
        <v>485</v>
      </c>
      <c r="G15" s="121" t="s">
        <v>486</v>
      </c>
      <c r="H15" s="121" t="s">
        <v>487</v>
      </c>
      <c r="I15" s="121" t="s">
        <v>488</v>
      </c>
      <c r="J15" s="182"/>
      <c r="K15" s="182"/>
      <c r="L15" s="183">
        <f t="shared" ref="L15:Y15" si="0">L16</f>
        <v>51780.6</v>
      </c>
      <c r="M15" s="183">
        <f t="shared" si="0"/>
        <v>51330.3</v>
      </c>
      <c r="N15" s="183">
        <f t="shared" si="0"/>
        <v>64278</v>
      </c>
      <c r="O15" s="183">
        <f t="shared" si="0"/>
        <v>74781.9</v>
      </c>
      <c r="P15" s="183">
        <f t="shared" si="0"/>
        <v>84612.2</v>
      </c>
      <c r="Q15" s="183">
        <v>78563.7</v>
      </c>
      <c r="R15" s="183">
        <f t="shared" si="0"/>
        <v>86550.3</v>
      </c>
      <c r="S15" s="245">
        <f t="shared" si="0"/>
        <v>88954</v>
      </c>
      <c r="T15" s="245">
        <f t="shared" si="0"/>
        <v>94820.69</v>
      </c>
      <c r="U15" s="245">
        <f t="shared" si="0"/>
        <v>117231.9</v>
      </c>
      <c r="V15" s="245">
        <f t="shared" si="0"/>
        <v>135992.1</v>
      </c>
      <c r="W15" s="245">
        <f t="shared" si="0"/>
        <v>120469.5</v>
      </c>
      <c r="X15" s="245">
        <f t="shared" si="0"/>
        <v>123383.9</v>
      </c>
      <c r="Y15" s="245">
        <f t="shared" si="0"/>
        <v>120417.9</v>
      </c>
    </row>
    <row r="16" ht="122.25" customHeight="1" spans="1:25">
      <c r="A16" s="118"/>
      <c r="B16" s="118"/>
      <c r="C16" s="118"/>
      <c r="D16" s="118"/>
      <c r="E16" s="122"/>
      <c r="F16" s="123" t="s">
        <v>489</v>
      </c>
      <c r="G16" s="124" t="s">
        <v>490</v>
      </c>
      <c r="H16" s="121" t="s">
        <v>491</v>
      </c>
      <c r="I16" s="121" t="s">
        <v>492</v>
      </c>
      <c r="J16" s="182"/>
      <c r="K16" s="182"/>
      <c r="L16" s="184">
        <v>51780.6</v>
      </c>
      <c r="M16" s="184">
        <f>M17+M45+M81+M106+M129+M136+M121</f>
        <v>51330.3</v>
      </c>
      <c r="N16" s="183">
        <f>N17+N45+N81+N106+N129+N136+N121</f>
        <v>64278</v>
      </c>
      <c r="O16" s="184">
        <v>74781.9</v>
      </c>
      <c r="P16" s="183">
        <f>P17+P45+P81+P106+P129+P136+P121</f>
        <v>84612.2</v>
      </c>
      <c r="Q16" s="184">
        <v>78563.7</v>
      </c>
      <c r="R16" s="183">
        <f>R17+R45+R81+R106+R129+R136+R121</f>
        <v>86550.3</v>
      </c>
      <c r="S16" s="245">
        <f>S17+S45+S81+S106+S129+S136+S121</f>
        <v>88954</v>
      </c>
      <c r="T16" s="245">
        <f>T17+T45+T81+T106+T129+T136+T121</f>
        <v>94820.69</v>
      </c>
      <c r="U16" s="245">
        <v>117231.9</v>
      </c>
      <c r="V16" s="245">
        <v>135992.1</v>
      </c>
      <c r="W16" s="245">
        <v>120469.5</v>
      </c>
      <c r="X16" s="245">
        <f>X17+X45+X81+X106+X129+X136+X121</f>
        <v>123383.9</v>
      </c>
      <c r="Y16" s="245">
        <v>120417.9</v>
      </c>
    </row>
    <row r="17" s="1" customFormat="1" ht="12.9" customHeight="1" spans="1:25">
      <c r="A17" s="125" t="s">
        <v>33</v>
      </c>
      <c r="B17" s="125" t="s">
        <v>103</v>
      </c>
      <c r="C17" s="125"/>
      <c r="D17" s="125"/>
      <c r="E17" s="126" t="s">
        <v>35</v>
      </c>
      <c r="F17" s="127" t="s">
        <v>485</v>
      </c>
      <c r="G17" s="128">
        <v>127</v>
      </c>
      <c r="H17" s="128" t="s">
        <v>493</v>
      </c>
      <c r="I17" s="128" t="s">
        <v>494</v>
      </c>
      <c r="J17" s="128"/>
      <c r="K17" s="128"/>
      <c r="L17" s="183">
        <f t="shared" ref="L17:Y17" si="1">L18</f>
        <v>10224.3</v>
      </c>
      <c r="M17" s="183">
        <f t="shared" si="1"/>
        <v>10690.6</v>
      </c>
      <c r="N17" s="183">
        <f t="shared" si="1"/>
        <v>11267.4</v>
      </c>
      <c r="O17" s="183">
        <f t="shared" si="1"/>
        <v>12563.6</v>
      </c>
      <c r="P17" s="183">
        <f t="shared" si="1"/>
        <v>13047.4</v>
      </c>
      <c r="Q17" s="183">
        <f t="shared" si="1"/>
        <v>13066.5</v>
      </c>
      <c r="R17" s="183">
        <f t="shared" si="1"/>
        <v>13232</v>
      </c>
      <c r="S17" s="245">
        <f t="shared" si="1"/>
        <v>14152.4</v>
      </c>
      <c r="T17" s="245">
        <f t="shared" si="1"/>
        <v>16485.3</v>
      </c>
      <c r="U17" s="245">
        <f t="shared" si="1"/>
        <v>22273.2</v>
      </c>
      <c r="V17" s="245">
        <f t="shared" si="1"/>
        <v>38912.9</v>
      </c>
      <c r="W17" s="245">
        <f t="shared" si="1"/>
        <v>22956.6</v>
      </c>
      <c r="X17" s="245">
        <f t="shared" si="1"/>
        <v>22969.4</v>
      </c>
      <c r="Y17" s="245">
        <f t="shared" si="1"/>
        <v>22969.4</v>
      </c>
    </row>
    <row r="18" s="1" customFormat="1" ht="37.5" customHeight="1" spans="1:25">
      <c r="A18" s="125"/>
      <c r="B18" s="125"/>
      <c r="C18" s="125"/>
      <c r="D18" s="125"/>
      <c r="E18" s="126"/>
      <c r="F18" s="129" t="s">
        <v>495</v>
      </c>
      <c r="G18" s="130">
        <v>127</v>
      </c>
      <c r="H18" s="130" t="s">
        <v>493</v>
      </c>
      <c r="I18" s="130" t="s">
        <v>494</v>
      </c>
      <c r="J18" s="130"/>
      <c r="K18" s="130"/>
      <c r="L18" s="185">
        <v>10224.3</v>
      </c>
      <c r="M18" s="185">
        <f>M26+M27+M28+M29+M31+M43+M19+M20+M21+M22+M23+M25+M30+M33+M38+M39+M40+M41</f>
        <v>10690.6</v>
      </c>
      <c r="N18" s="185">
        <f>N26+N27+N28+N29+N31+N43+N19+N20+N21+N22+N23+N25+N30+N33+N38+N39+N40+N41</f>
        <v>11267.4</v>
      </c>
      <c r="O18" s="185">
        <f>O26+O27+O28+O29+O31+O43+O19+O20+O21+O22+O23+O25+O30+O33+O38+O39+O40+O41+O32</f>
        <v>12563.6</v>
      </c>
      <c r="P18" s="185">
        <f>P26+P27+P28+P29+P31+P43+P19+P20+P21+P22+P23+P25+P30+P33+P38+P39+P40+P41+P32</f>
        <v>13047.4</v>
      </c>
      <c r="Q18" s="185">
        <v>13066.5</v>
      </c>
      <c r="R18" s="185">
        <v>13232</v>
      </c>
      <c r="S18" s="246">
        <f>S26+S27+S28+S29+S31+S43+S19+S20+S21+S22+S23+S25+S30+S33+S38+S39+S40+S41+S32</f>
        <v>14152.4</v>
      </c>
      <c r="T18" s="246">
        <v>16485.3</v>
      </c>
      <c r="U18" s="246">
        <v>22273.2</v>
      </c>
      <c r="V18" s="246">
        <f>V26+V27+V28+V29+V31+V43+V19+V20+V21+V22+V23+V24+V25+V30+V33+V38+V39+V40+V41+V32+V37+V42</f>
        <v>38912.9</v>
      </c>
      <c r="W18" s="246">
        <f>W27+W29+W43+W19+W20+W21+W22+W23+W24+W25+W33+W38+W41+W37</f>
        <v>22956.6</v>
      </c>
      <c r="X18" s="246">
        <f>X26+X27+X28+X29+X31+X43+X19+X20+X21+X22+X23+X25+X30+X33+X38+X39+X40+X41+X32+X37</f>
        <v>22969.4</v>
      </c>
      <c r="Y18" s="246">
        <f>Y26+Y27+Y28+Y29+Y31+Y43+Y19+Y20+Y21+Y22+Y23+Y25+Y30+Y33+Y38+Y39+Y40+Y41+Y32+Y37</f>
        <v>22969.4</v>
      </c>
    </row>
    <row r="19" s="1" customFormat="1" ht="37.5" customHeight="1" spans="1:25">
      <c r="A19" s="131" t="s">
        <v>33</v>
      </c>
      <c r="B19" s="131" t="s">
        <v>103</v>
      </c>
      <c r="C19" s="131" t="s">
        <v>34</v>
      </c>
      <c r="D19" s="131"/>
      <c r="E19" s="132" t="s">
        <v>105</v>
      </c>
      <c r="F19" s="133" t="s">
        <v>495</v>
      </c>
      <c r="G19" s="131" t="s">
        <v>496</v>
      </c>
      <c r="H19" s="131" t="s">
        <v>133</v>
      </c>
      <c r="I19" s="131" t="s">
        <v>34</v>
      </c>
      <c r="J19" s="132" t="s">
        <v>497</v>
      </c>
      <c r="K19" s="132">
        <v>611</v>
      </c>
      <c r="L19" s="186">
        <v>0</v>
      </c>
      <c r="M19" s="187">
        <v>10507.5</v>
      </c>
      <c r="N19" s="187">
        <v>11242.3</v>
      </c>
      <c r="O19" s="188">
        <v>12396.7</v>
      </c>
      <c r="P19" s="188">
        <v>12954.2</v>
      </c>
      <c r="Q19" s="247">
        <v>12848.8</v>
      </c>
      <c r="R19" s="248">
        <v>14131</v>
      </c>
      <c r="S19" s="248">
        <v>13985.8</v>
      </c>
      <c r="T19" s="248">
        <v>14714</v>
      </c>
      <c r="U19" s="248">
        <v>17596.4</v>
      </c>
      <c r="V19" s="248">
        <v>20679.8</v>
      </c>
      <c r="W19" s="248">
        <v>20679.9</v>
      </c>
      <c r="X19" s="248">
        <v>20679.8</v>
      </c>
      <c r="Y19" s="248">
        <v>20679.8</v>
      </c>
    </row>
    <row r="20" s="1" customFormat="1" ht="17.25" customHeight="1" spans="1:25">
      <c r="A20" s="134"/>
      <c r="B20" s="134"/>
      <c r="C20" s="134"/>
      <c r="D20" s="134"/>
      <c r="E20" s="135"/>
      <c r="F20" s="136"/>
      <c r="G20" s="137" t="s">
        <v>496</v>
      </c>
      <c r="H20" s="137" t="s">
        <v>133</v>
      </c>
      <c r="I20" s="137" t="s">
        <v>34</v>
      </c>
      <c r="J20" s="189" t="s">
        <v>498</v>
      </c>
      <c r="K20" s="169">
        <v>611</v>
      </c>
      <c r="L20" s="190"/>
      <c r="M20" s="191"/>
      <c r="N20" s="191"/>
      <c r="O20" s="192"/>
      <c r="P20" s="192"/>
      <c r="Q20" s="192">
        <v>98.2</v>
      </c>
      <c r="R20" s="249">
        <v>103</v>
      </c>
      <c r="S20" s="249">
        <v>97.8</v>
      </c>
      <c r="T20" s="249">
        <v>79.4</v>
      </c>
      <c r="U20" s="249">
        <v>92.9</v>
      </c>
      <c r="V20" s="249">
        <v>100</v>
      </c>
      <c r="W20" s="249">
        <v>100</v>
      </c>
      <c r="X20" s="249">
        <v>100</v>
      </c>
      <c r="Y20" s="249">
        <v>100</v>
      </c>
    </row>
    <row r="21" s="1" customFormat="1" ht="14.25" customHeight="1" spans="1:25">
      <c r="A21" s="134"/>
      <c r="B21" s="134"/>
      <c r="C21" s="134"/>
      <c r="D21" s="134"/>
      <c r="E21" s="135"/>
      <c r="F21" s="136"/>
      <c r="G21" s="137"/>
      <c r="H21" s="137"/>
      <c r="I21" s="137"/>
      <c r="J21" s="193" t="s">
        <v>499</v>
      </c>
      <c r="K21" s="139">
        <v>612</v>
      </c>
      <c r="L21" s="194"/>
      <c r="M21" s="195"/>
      <c r="N21" s="195"/>
      <c r="O21" s="196">
        <v>54.3</v>
      </c>
      <c r="P21" s="197">
        <v>32.6</v>
      </c>
      <c r="Q21" s="192">
        <v>0</v>
      </c>
      <c r="R21" s="249">
        <v>0</v>
      </c>
      <c r="S21" s="249">
        <v>2.5</v>
      </c>
      <c r="T21" s="249">
        <v>100.8</v>
      </c>
      <c r="U21" s="249">
        <v>155.5</v>
      </c>
      <c r="V21" s="249"/>
      <c r="W21" s="249"/>
      <c r="X21" s="249"/>
      <c r="Y21" s="249"/>
    </row>
    <row r="22" s="1" customFormat="1" ht="15.75" customHeight="1" spans="1:25">
      <c r="A22" s="134"/>
      <c r="B22" s="134"/>
      <c r="C22" s="134"/>
      <c r="D22" s="134"/>
      <c r="E22" s="135"/>
      <c r="F22" s="136"/>
      <c r="G22" s="137"/>
      <c r="H22" s="137"/>
      <c r="I22" s="137"/>
      <c r="J22" s="198" t="s">
        <v>500</v>
      </c>
      <c r="K22" s="199">
        <v>612</v>
      </c>
      <c r="L22" s="190"/>
      <c r="M22" s="191"/>
      <c r="N22" s="191"/>
      <c r="O22" s="200">
        <v>56.6</v>
      </c>
      <c r="P22" s="201"/>
      <c r="Q22" s="196"/>
      <c r="R22" s="250"/>
      <c r="S22" s="250"/>
      <c r="T22" s="250"/>
      <c r="U22" s="250"/>
      <c r="V22" s="250"/>
      <c r="W22" s="250"/>
      <c r="X22" s="250"/>
      <c r="Y22" s="250"/>
    </row>
    <row r="23" s="1" customFormat="1" ht="16.5" customHeight="1" spans="1:25">
      <c r="A23" s="134"/>
      <c r="B23" s="134"/>
      <c r="C23" s="134"/>
      <c r="D23" s="134"/>
      <c r="E23" s="135"/>
      <c r="F23" s="136"/>
      <c r="G23" s="137"/>
      <c r="H23" s="137"/>
      <c r="I23" s="137"/>
      <c r="J23" s="202" t="s">
        <v>501</v>
      </c>
      <c r="K23" s="203">
        <v>612</v>
      </c>
      <c r="L23" s="204"/>
      <c r="M23" s="205"/>
      <c r="N23" s="205"/>
      <c r="O23" s="206"/>
      <c r="P23" s="201"/>
      <c r="Q23" s="196">
        <v>1.1</v>
      </c>
      <c r="R23" s="250"/>
      <c r="S23" s="250"/>
      <c r="T23" s="250"/>
      <c r="U23" s="250"/>
      <c r="V23" s="250"/>
      <c r="W23" s="250"/>
      <c r="X23" s="250"/>
      <c r="Y23" s="250"/>
    </row>
    <row r="24" s="1" customFormat="1" ht="16.5" customHeight="1" spans="1:25">
      <c r="A24" s="134"/>
      <c r="B24" s="134"/>
      <c r="C24" s="134"/>
      <c r="D24" s="134"/>
      <c r="E24" s="135"/>
      <c r="F24" s="136"/>
      <c r="G24" s="137"/>
      <c r="H24" s="137"/>
      <c r="I24" s="137"/>
      <c r="J24" s="207" t="s">
        <v>502</v>
      </c>
      <c r="K24" s="203">
        <v>612</v>
      </c>
      <c r="L24" s="204"/>
      <c r="M24" s="205"/>
      <c r="N24" s="205"/>
      <c r="O24" s="206"/>
      <c r="P24" s="201"/>
      <c r="Q24" s="196">
        <v>112.9</v>
      </c>
      <c r="R24" s="250"/>
      <c r="S24" s="250"/>
      <c r="T24" s="250"/>
      <c r="U24" s="250">
        <v>0</v>
      </c>
      <c r="V24" s="250">
        <v>0</v>
      </c>
      <c r="W24" s="250">
        <v>0</v>
      </c>
      <c r="X24" s="250">
        <v>0</v>
      </c>
      <c r="Y24" s="250">
        <v>0</v>
      </c>
    </row>
    <row r="25" s="1" customFormat="1" ht="48" customHeight="1" spans="1:25">
      <c r="A25" s="138"/>
      <c r="B25" s="138"/>
      <c r="C25" s="138"/>
      <c r="D25" s="138"/>
      <c r="E25" s="139"/>
      <c r="F25" s="140"/>
      <c r="G25" s="137"/>
      <c r="H25" s="137"/>
      <c r="I25" s="137"/>
      <c r="J25" s="207" t="s">
        <v>503</v>
      </c>
      <c r="K25" s="203" t="s">
        <v>504</v>
      </c>
      <c r="L25" s="204"/>
      <c r="M25" s="205"/>
      <c r="N25" s="205"/>
      <c r="O25" s="206"/>
      <c r="P25" s="201"/>
      <c r="Q25" s="196">
        <v>0</v>
      </c>
      <c r="R25" s="250"/>
      <c r="S25" s="250"/>
      <c r="T25" s="250"/>
      <c r="U25" s="250">
        <v>2115.7</v>
      </c>
      <c r="V25" s="250">
        <v>1614.4</v>
      </c>
      <c r="W25" s="250">
        <v>1614.4</v>
      </c>
      <c r="X25" s="250">
        <v>1614.4</v>
      </c>
      <c r="Y25" s="250">
        <v>1614.4</v>
      </c>
    </row>
    <row r="26" s="1" customFormat="1" ht="41.25" customHeight="1" spans="1:25">
      <c r="A26" s="141" t="s">
        <v>33</v>
      </c>
      <c r="B26" s="141" t="s">
        <v>103</v>
      </c>
      <c r="C26" s="141" t="s">
        <v>34</v>
      </c>
      <c r="D26" s="141" t="s">
        <v>103</v>
      </c>
      <c r="E26" s="142" t="s">
        <v>35</v>
      </c>
      <c r="F26" s="129" t="s">
        <v>495</v>
      </c>
      <c r="G26" s="141" t="s">
        <v>496</v>
      </c>
      <c r="H26" s="141" t="s">
        <v>133</v>
      </c>
      <c r="I26" s="141" t="s">
        <v>34</v>
      </c>
      <c r="J26" s="130" t="s">
        <v>505</v>
      </c>
      <c r="K26" s="130">
        <v>611.612</v>
      </c>
      <c r="L26" s="185">
        <v>10166.3</v>
      </c>
      <c r="M26" s="206">
        <v>0</v>
      </c>
      <c r="N26" s="206">
        <v>0</v>
      </c>
      <c r="O26" s="208">
        <v>0</v>
      </c>
      <c r="P26" s="208">
        <v>0</v>
      </c>
      <c r="Q26" s="251">
        <v>0</v>
      </c>
      <c r="R26" s="249">
        <v>0</v>
      </c>
      <c r="S26" s="249">
        <v>0</v>
      </c>
      <c r="T26" s="249">
        <v>0</v>
      </c>
      <c r="U26" s="249">
        <v>0</v>
      </c>
      <c r="V26" s="249">
        <v>0</v>
      </c>
      <c r="W26" s="249">
        <v>0</v>
      </c>
      <c r="X26" s="249">
        <v>0</v>
      </c>
      <c r="Y26" s="249">
        <v>0</v>
      </c>
    </row>
    <row r="27" s="1" customFormat="1" ht="56.25" hidden="1" customHeight="1" spans="1:25">
      <c r="A27" s="141" t="s">
        <v>33</v>
      </c>
      <c r="B27" s="141" t="s">
        <v>103</v>
      </c>
      <c r="C27" s="141" t="s">
        <v>34</v>
      </c>
      <c r="D27" s="141" t="s">
        <v>103</v>
      </c>
      <c r="E27" s="142" t="s">
        <v>506</v>
      </c>
      <c r="F27" s="129" t="s">
        <v>507</v>
      </c>
      <c r="G27" s="141" t="s">
        <v>496</v>
      </c>
      <c r="H27" s="141" t="s">
        <v>133</v>
      </c>
      <c r="I27" s="141" t="s">
        <v>34</v>
      </c>
      <c r="J27" s="130" t="s">
        <v>505</v>
      </c>
      <c r="K27" s="130">
        <v>611.612</v>
      </c>
      <c r="L27" s="185">
        <v>0</v>
      </c>
      <c r="M27" s="185">
        <v>0</v>
      </c>
      <c r="N27" s="185">
        <v>0</v>
      </c>
      <c r="O27" s="185">
        <v>0</v>
      </c>
      <c r="P27" s="185">
        <v>0</v>
      </c>
      <c r="Q27" s="252">
        <v>0</v>
      </c>
      <c r="R27" s="249"/>
      <c r="S27" s="243"/>
      <c r="T27" s="243"/>
      <c r="U27" s="243"/>
      <c r="V27" s="243"/>
      <c r="W27" s="243"/>
      <c r="X27" s="243"/>
      <c r="Y27" s="243"/>
    </row>
    <row r="28" s="1" customFormat="1" ht="50.25" customHeight="1" spans="1:25">
      <c r="A28" s="141" t="s">
        <v>33</v>
      </c>
      <c r="B28" s="141" t="s">
        <v>103</v>
      </c>
      <c r="C28" s="141" t="s">
        <v>34</v>
      </c>
      <c r="D28" s="141" t="s">
        <v>174</v>
      </c>
      <c r="E28" s="142" t="s">
        <v>508</v>
      </c>
      <c r="F28" s="129" t="s">
        <v>495</v>
      </c>
      <c r="G28" s="141" t="s">
        <v>496</v>
      </c>
      <c r="H28" s="141" t="s">
        <v>133</v>
      </c>
      <c r="I28" s="141" t="s">
        <v>34</v>
      </c>
      <c r="J28" s="209" t="s">
        <v>509</v>
      </c>
      <c r="K28" s="130">
        <v>611.612</v>
      </c>
      <c r="L28" s="185">
        <v>255</v>
      </c>
      <c r="M28" s="185">
        <v>0</v>
      </c>
      <c r="N28" s="185">
        <v>0</v>
      </c>
      <c r="O28" s="185">
        <v>0</v>
      </c>
      <c r="P28" s="185">
        <v>0</v>
      </c>
      <c r="Q28" s="252">
        <v>0</v>
      </c>
      <c r="R28" s="249">
        <v>0</v>
      </c>
      <c r="S28" s="249">
        <v>0</v>
      </c>
      <c r="T28" s="249">
        <v>0</v>
      </c>
      <c r="U28" s="249">
        <v>0</v>
      </c>
      <c r="V28" s="249">
        <v>0</v>
      </c>
      <c r="W28" s="249">
        <v>0</v>
      </c>
      <c r="X28" s="249">
        <v>0</v>
      </c>
      <c r="Y28" s="249">
        <v>0</v>
      </c>
    </row>
    <row r="29" s="1" customFormat="1" ht="39" customHeight="1" spans="1:25">
      <c r="A29" s="131" t="s">
        <v>33</v>
      </c>
      <c r="B29" s="131" t="s">
        <v>103</v>
      </c>
      <c r="C29" s="131" t="s">
        <v>34</v>
      </c>
      <c r="D29" s="131" t="s">
        <v>222</v>
      </c>
      <c r="E29" s="143" t="s">
        <v>169</v>
      </c>
      <c r="F29" s="144" t="s">
        <v>495</v>
      </c>
      <c r="G29" s="131" t="s">
        <v>496</v>
      </c>
      <c r="H29" s="131" t="s">
        <v>133</v>
      </c>
      <c r="I29" s="131" t="s">
        <v>34</v>
      </c>
      <c r="J29" s="210" t="s">
        <v>510</v>
      </c>
      <c r="K29" s="130">
        <v>611</v>
      </c>
      <c r="L29" s="185">
        <v>38.7</v>
      </c>
      <c r="M29" s="185">
        <v>0</v>
      </c>
      <c r="N29" s="185">
        <v>0</v>
      </c>
      <c r="O29" s="185">
        <v>0</v>
      </c>
      <c r="P29" s="185">
        <v>0</v>
      </c>
      <c r="Q29" s="252">
        <v>0</v>
      </c>
      <c r="R29" s="249">
        <v>0</v>
      </c>
      <c r="S29" s="249">
        <v>0</v>
      </c>
      <c r="T29" s="249">
        <v>0</v>
      </c>
      <c r="U29" s="249">
        <v>0</v>
      </c>
      <c r="V29" s="249">
        <v>0</v>
      </c>
      <c r="W29" s="249">
        <v>0</v>
      </c>
      <c r="X29" s="249">
        <v>0</v>
      </c>
      <c r="Y29" s="249">
        <v>0</v>
      </c>
    </row>
    <row r="30" s="1" customFormat="1" ht="38.25" customHeight="1" spans="1:25">
      <c r="A30" s="137" t="s">
        <v>33</v>
      </c>
      <c r="B30" s="137" t="s">
        <v>103</v>
      </c>
      <c r="C30" s="137" t="s">
        <v>34</v>
      </c>
      <c r="D30" s="137" t="s">
        <v>270</v>
      </c>
      <c r="E30" s="137" t="s">
        <v>171</v>
      </c>
      <c r="F30" s="145" t="s">
        <v>495</v>
      </c>
      <c r="G30" s="137" t="s">
        <v>496</v>
      </c>
      <c r="H30" s="137" t="s">
        <v>133</v>
      </c>
      <c r="I30" s="137" t="s">
        <v>34</v>
      </c>
      <c r="J30" s="211" t="s">
        <v>511</v>
      </c>
      <c r="K30" s="130">
        <v>611</v>
      </c>
      <c r="L30" s="185">
        <v>0</v>
      </c>
      <c r="M30" s="185">
        <v>0</v>
      </c>
      <c r="N30" s="185">
        <v>0</v>
      </c>
      <c r="O30" s="185">
        <v>0</v>
      </c>
      <c r="P30" s="185">
        <v>4.1</v>
      </c>
      <c r="Q30" s="252">
        <v>5.5</v>
      </c>
      <c r="R30" s="253">
        <v>5.5</v>
      </c>
      <c r="S30" s="249">
        <v>5.2</v>
      </c>
      <c r="T30" s="249">
        <v>0</v>
      </c>
      <c r="U30" s="249">
        <v>0</v>
      </c>
      <c r="V30" s="249">
        <v>0</v>
      </c>
      <c r="W30" s="249">
        <v>0</v>
      </c>
      <c r="X30" s="249">
        <v>0</v>
      </c>
      <c r="Y30" s="249">
        <v>0</v>
      </c>
    </row>
    <row r="31" s="1" customFormat="1" ht="47.25" customHeight="1" spans="1:25">
      <c r="A31" s="137" t="s">
        <v>33</v>
      </c>
      <c r="B31" s="137" t="s">
        <v>103</v>
      </c>
      <c r="C31" s="137" t="s">
        <v>50</v>
      </c>
      <c r="D31" s="137"/>
      <c r="E31" s="146" t="s">
        <v>151</v>
      </c>
      <c r="F31" s="146" t="s">
        <v>495</v>
      </c>
      <c r="G31" s="137" t="s">
        <v>496</v>
      </c>
      <c r="H31" s="137" t="s">
        <v>133</v>
      </c>
      <c r="I31" s="137" t="s">
        <v>34</v>
      </c>
      <c r="J31" s="198" t="s">
        <v>512</v>
      </c>
      <c r="K31" s="132">
        <v>612</v>
      </c>
      <c r="L31" s="212">
        <v>0</v>
      </c>
      <c r="M31" s="213">
        <v>160.8</v>
      </c>
      <c r="N31" s="212">
        <v>0</v>
      </c>
      <c r="O31" s="212">
        <v>0</v>
      </c>
      <c r="P31" s="212">
        <v>0</v>
      </c>
      <c r="Q31" s="254">
        <v>0</v>
      </c>
      <c r="R31" s="255">
        <v>0</v>
      </c>
      <c r="S31" s="255">
        <v>0</v>
      </c>
      <c r="T31" s="255">
        <v>0</v>
      </c>
      <c r="U31" s="255">
        <v>0</v>
      </c>
      <c r="V31" s="255">
        <v>0</v>
      </c>
      <c r="W31" s="255">
        <v>0</v>
      </c>
      <c r="X31" s="255">
        <v>0</v>
      </c>
      <c r="Y31" s="255">
        <v>0</v>
      </c>
    </row>
    <row r="32" s="1" customFormat="1" ht="15" customHeight="1" spans="1:25">
      <c r="A32" s="137"/>
      <c r="B32" s="137"/>
      <c r="C32" s="137"/>
      <c r="D32" s="137"/>
      <c r="E32" s="146"/>
      <c r="F32" s="146"/>
      <c r="G32" s="137"/>
      <c r="H32" s="137"/>
      <c r="I32" s="137"/>
      <c r="J32" s="169" t="s">
        <v>513</v>
      </c>
      <c r="K32" s="169">
        <v>612</v>
      </c>
      <c r="L32" s="214"/>
      <c r="M32" s="215"/>
      <c r="N32" s="214"/>
      <c r="O32" s="216">
        <v>24.7</v>
      </c>
      <c r="P32" s="214"/>
      <c r="Q32" s="214"/>
      <c r="R32" s="256"/>
      <c r="S32" s="256"/>
      <c r="T32" s="256"/>
      <c r="U32" s="256"/>
      <c r="V32" s="256"/>
      <c r="W32" s="256"/>
      <c r="X32" s="256"/>
      <c r="Y32" s="256"/>
    </row>
    <row r="33" s="1" customFormat="1" ht="31.5" customHeight="1" spans="1:25">
      <c r="A33" s="137" t="s">
        <v>33</v>
      </c>
      <c r="B33" s="137" t="s">
        <v>103</v>
      </c>
      <c r="C33" s="137" t="s">
        <v>50</v>
      </c>
      <c r="D33" s="137" t="s">
        <v>103</v>
      </c>
      <c r="E33" s="146" t="s">
        <v>156</v>
      </c>
      <c r="F33" s="146" t="s">
        <v>495</v>
      </c>
      <c r="G33" s="137" t="s">
        <v>496</v>
      </c>
      <c r="H33" s="137" t="s">
        <v>133</v>
      </c>
      <c r="I33" s="137" t="s">
        <v>34</v>
      </c>
      <c r="J33" s="169" t="s">
        <v>514</v>
      </c>
      <c r="K33" s="169">
        <v>612</v>
      </c>
      <c r="L33" s="190"/>
      <c r="M33" s="217"/>
      <c r="N33" s="190"/>
      <c r="O33" s="218"/>
      <c r="P33" s="190">
        <v>23.5</v>
      </c>
      <c r="Q33" s="190">
        <v>0</v>
      </c>
      <c r="R33" s="257">
        <v>0.3</v>
      </c>
      <c r="S33" s="258">
        <v>61.1</v>
      </c>
      <c r="T33" s="258">
        <v>60.6</v>
      </c>
      <c r="U33" s="258">
        <v>144.7</v>
      </c>
      <c r="V33" s="258">
        <v>56.6</v>
      </c>
      <c r="W33" s="258">
        <v>189.8</v>
      </c>
      <c r="X33" s="258">
        <v>202.7</v>
      </c>
      <c r="Y33" s="258">
        <v>202.7</v>
      </c>
    </row>
    <row r="34" s="1" customFormat="1" ht="31.5" customHeight="1" spans="1:25">
      <c r="A34" s="137"/>
      <c r="B34" s="137"/>
      <c r="C34" s="137"/>
      <c r="D34" s="137"/>
      <c r="E34" s="146"/>
      <c r="F34" s="146"/>
      <c r="G34" s="137"/>
      <c r="H34" s="137"/>
      <c r="I34" s="137"/>
      <c r="J34" s="169">
        <v>310225180</v>
      </c>
      <c r="K34" s="169"/>
      <c r="L34" s="190"/>
      <c r="M34" s="217"/>
      <c r="N34" s="190"/>
      <c r="O34" s="218"/>
      <c r="P34" s="190"/>
      <c r="Q34" s="190"/>
      <c r="R34" s="257"/>
      <c r="S34" s="258"/>
      <c r="T34" s="258">
        <v>111.06</v>
      </c>
      <c r="U34" s="258"/>
      <c r="V34" s="258"/>
      <c r="W34" s="258"/>
      <c r="X34" s="258"/>
      <c r="Y34" s="258"/>
    </row>
    <row r="35" s="1" customFormat="1" ht="31.5" customHeight="1" spans="1:25">
      <c r="A35" s="137"/>
      <c r="B35" s="137"/>
      <c r="C35" s="137"/>
      <c r="D35" s="137"/>
      <c r="E35" s="146"/>
      <c r="F35" s="146"/>
      <c r="G35" s="137" t="s">
        <v>496</v>
      </c>
      <c r="H35" s="137" t="s">
        <v>133</v>
      </c>
      <c r="I35" s="137" t="s">
        <v>34</v>
      </c>
      <c r="J35" s="169" t="s">
        <v>515</v>
      </c>
      <c r="K35" s="169">
        <v>612</v>
      </c>
      <c r="L35" s="190"/>
      <c r="M35" s="217"/>
      <c r="N35" s="190"/>
      <c r="O35" s="218"/>
      <c r="P35" s="190">
        <v>0</v>
      </c>
      <c r="Q35" s="190">
        <v>0</v>
      </c>
      <c r="R35" s="257">
        <v>0</v>
      </c>
      <c r="S35" s="258">
        <v>0</v>
      </c>
      <c r="T35" s="258">
        <v>0</v>
      </c>
      <c r="U35" s="258">
        <v>0</v>
      </c>
      <c r="V35" s="258">
        <v>0</v>
      </c>
      <c r="W35" s="258">
        <v>0</v>
      </c>
      <c r="X35" s="258">
        <v>0</v>
      </c>
      <c r="Y35" s="258">
        <v>0</v>
      </c>
    </row>
    <row r="36" s="1" customFormat="1" ht="31.5" customHeight="1" spans="1:25">
      <c r="A36" s="137"/>
      <c r="B36" s="137"/>
      <c r="C36" s="137"/>
      <c r="D36" s="137"/>
      <c r="E36" s="146"/>
      <c r="F36" s="146"/>
      <c r="G36" s="137"/>
      <c r="H36" s="137"/>
      <c r="I36" s="137"/>
      <c r="J36" s="169">
        <v>310208810</v>
      </c>
      <c r="K36" s="169">
        <v>612</v>
      </c>
      <c r="L36" s="190"/>
      <c r="M36" s="217"/>
      <c r="N36" s="190"/>
      <c r="O36" s="218"/>
      <c r="P36" s="190"/>
      <c r="Q36" s="190"/>
      <c r="R36" s="257"/>
      <c r="S36" s="258"/>
      <c r="T36" s="258">
        <v>913.5</v>
      </c>
      <c r="U36" s="258">
        <v>1104</v>
      </c>
      <c r="V36" s="258"/>
      <c r="W36" s="258"/>
      <c r="X36" s="258"/>
      <c r="Y36" s="258"/>
    </row>
    <row r="37" s="1" customFormat="1" ht="31.5" customHeight="1" spans="1:25">
      <c r="A37" s="137"/>
      <c r="B37" s="137"/>
      <c r="C37" s="137"/>
      <c r="D37" s="137"/>
      <c r="E37" s="146"/>
      <c r="F37" s="146"/>
      <c r="G37" s="137"/>
      <c r="H37" s="137"/>
      <c r="I37" s="137"/>
      <c r="J37" s="169" t="s">
        <v>516</v>
      </c>
      <c r="K37" s="169">
        <v>612</v>
      </c>
      <c r="L37" s="190"/>
      <c r="M37" s="217"/>
      <c r="N37" s="190"/>
      <c r="O37" s="218"/>
      <c r="P37" s="190"/>
      <c r="Q37" s="190"/>
      <c r="R37" s="257"/>
      <c r="S37" s="258"/>
      <c r="T37" s="258">
        <v>202.35</v>
      </c>
      <c r="U37" s="258">
        <v>404.8</v>
      </c>
      <c r="V37" s="258">
        <v>124.2</v>
      </c>
      <c r="W37" s="258">
        <v>124.2</v>
      </c>
      <c r="X37" s="258">
        <v>124.2</v>
      </c>
      <c r="Y37" s="258">
        <v>124.2</v>
      </c>
    </row>
    <row r="38" s="1" customFormat="1" ht="39.75" customHeight="1" spans="1:25">
      <c r="A38" s="137"/>
      <c r="B38" s="137"/>
      <c r="C38" s="137"/>
      <c r="D38" s="137"/>
      <c r="E38" s="146"/>
      <c r="F38" s="146"/>
      <c r="G38" s="137"/>
      <c r="H38" s="137"/>
      <c r="I38" s="137"/>
      <c r="J38" s="169" t="s">
        <v>517</v>
      </c>
      <c r="K38" s="169">
        <v>612</v>
      </c>
      <c r="L38" s="190"/>
      <c r="M38" s="217"/>
      <c r="N38" s="190"/>
      <c r="O38" s="218"/>
      <c r="P38" s="190"/>
      <c r="Q38" s="190"/>
      <c r="R38" s="257"/>
      <c r="S38" s="258"/>
      <c r="T38" s="258">
        <v>274</v>
      </c>
      <c r="U38" s="259" t="s">
        <v>518</v>
      </c>
      <c r="V38" s="258">
        <v>248.3</v>
      </c>
      <c r="W38" s="258">
        <v>248.3</v>
      </c>
      <c r="X38" s="258">
        <v>248.3</v>
      </c>
      <c r="Y38" s="258">
        <v>248.3</v>
      </c>
    </row>
    <row r="39" s="1" customFormat="1" ht="59.25" customHeight="1" spans="1:25">
      <c r="A39" s="138" t="s">
        <v>33</v>
      </c>
      <c r="B39" s="138" t="s">
        <v>103</v>
      </c>
      <c r="C39" s="138" t="s">
        <v>50</v>
      </c>
      <c r="D39" s="138" t="s">
        <v>174</v>
      </c>
      <c r="E39" s="147" t="s">
        <v>165</v>
      </c>
      <c r="F39" s="148" t="s">
        <v>495</v>
      </c>
      <c r="G39" s="138" t="s">
        <v>496</v>
      </c>
      <c r="H39" s="138" t="s">
        <v>133</v>
      </c>
      <c r="I39" s="138" t="s">
        <v>34</v>
      </c>
      <c r="J39" s="139">
        <v>310205330</v>
      </c>
      <c r="K39" s="219">
        <v>612</v>
      </c>
      <c r="L39" s="204">
        <v>0</v>
      </c>
      <c r="M39" s="204">
        <v>0</v>
      </c>
      <c r="N39" s="204">
        <v>0</v>
      </c>
      <c r="O39" s="204">
        <v>0</v>
      </c>
      <c r="P39" s="204">
        <v>0</v>
      </c>
      <c r="Q39" s="260">
        <v>0</v>
      </c>
      <c r="R39" s="261">
        <v>0</v>
      </c>
      <c r="S39" s="262">
        <v>0</v>
      </c>
      <c r="T39" s="262">
        <v>0</v>
      </c>
      <c r="U39" s="263">
        <v>0</v>
      </c>
      <c r="V39" s="263">
        <v>0</v>
      </c>
      <c r="W39" s="263">
        <v>0</v>
      </c>
      <c r="X39" s="263">
        <v>0</v>
      </c>
      <c r="Y39" s="263">
        <v>0</v>
      </c>
    </row>
    <row r="40" s="1" customFormat="1" ht="79.5" customHeight="1" spans="1:25">
      <c r="A40" s="141" t="s">
        <v>33</v>
      </c>
      <c r="B40" s="141" t="s">
        <v>103</v>
      </c>
      <c r="C40" s="141" t="s">
        <v>50</v>
      </c>
      <c r="D40" s="141" t="s">
        <v>222</v>
      </c>
      <c r="E40" s="149" t="s">
        <v>167</v>
      </c>
      <c r="F40" s="129" t="s">
        <v>495</v>
      </c>
      <c r="G40" s="141" t="s">
        <v>496</v>
      </c>
      <c r="H40" s="141" t="s">
        <v>133</v>
      </c>
      <c r="I40" s="141" t="s">
        <v>34</v>
      </c>
      <c r="J40" s="209" t="s">
        <v>519</v>
      </c>
      <c r="K40" s="130">
        <v>612</v>
      </c>
      <c r="L40" s="185">
        <v>0</v>
      </c>
      <c r="M40" s="185">
        <v>0</v>
      </c>
      <c r="N40" s="185">
        <v>0</v>
      </c>
      <c r="O40" s="185">
        <v>0</v>
      </c>
      <c r="P40" s="185">
        <v>0</v>
      </c>
      <c r="Q40" s="252">
        <v>0</v>
      </c>
      <c r="R40" s="264">
        <v>0</v>
      </c>
      <c r="S40" s="265">
        <v>0</v>
      </c>
      <c r="T40" s="265">
        <v>0</v>
      </c>
      <c r="U40" s="258">
        <v>0</v>
      </c>
      <c r="V40" s="258">
        <v>0</v>
      </c>
      <c r="W40" s="258">
        <v>0</v>
      </c>
      <c r="X40" s="258">
        <v>0</v>
      </c>
      <c r="Y40" s="258">
        <v>0</v>
      </c>
    </row>
    <row r="41" s="1" customFormat="1" ht="40.5" customHeight="1" spans="1:25">
      <c r="A41" s="141" t="s">
        <v>33</v>
      </c>
      <c r="B41" s="141" t="s">
        <v>103</v>
      </c>
      <c r="C41" s="141" t="s">
        <v>33</v>
      </c>
      <c r="D41" s="141"/>
      <c r="E41" s="142" t="s">
        <v>216</v>
      </c>
      <c r="F41" s="129" t="s">
        <v>495</v>
      </c>
      <c r="G41" s="141" t="s">
        <v>496</v>
      </c>
      <c r="H41" s="141" t="s">
        <v>133</v>
      </c>
      <c r="I41" s="141" t="s">
        <v>34</v>
      </c>
      <c r="J41" s="210" t="s">
        <v>520</v>
      </c>
      <c r="K41" s="130">
        <v>611</v>
      </c>
      <c r="L41" s="185">
        <v>0</v>
      </c>
      <c r="M41" s="185">
        <v>22.3</v>
      </c>
      <c r="N41" s="185">
        <v>25.1</v>
      </c>
      <c r="O41" s="185">
        <v>31.3</v>
      </c>
      <c r="P41" s="185">
        <v>33</v>
      </c>
      <c r="Q41" s="252">
        <v>0</v>
      </c>
      <c r="R41" s="264">
        <v>0</v>
      </c>
      <c r="S41" s="265">
        <v>0</v>
      </c>
      <c r="T41" s="265">
        <v>29.4</v>
      </c>
      <c r="U41" s="258">
        <v>30.1</v>
      </c>
      <c r="V41" s="258">
        <v>7.8</v>
      </c>
      <c r="W41" s="258">
        <v>0</v>
      </c>
      <c r="X41" s="258">
        <v>0</v>
      </c>
      <c r="Y41" s="258">
        <v>0</v>
      </c>
    </row>
    <row r="42" s="1" customFormat="1" ht="40.5" customHeight="1" spans="1:25">
      <c r="A42" s="141" t="s">
        <v>33</v>
      </c>
      <c r="B42" s="141" t="s">
        <v>103</v>
      </c>
      <c r="C42" s="141" t="s">
        <v>67</v>
      </c>
      <c r="D42" s="141"/>
      <c r="E42" s="142" t="s">
        <v>172</v>
      </c>
      <c r="F42" s="129" t="s">
        <v>495</v>
      </c>
      <c r="G42" s="141" t="s">
        <v>496</v>
      </c>
      <c r="H42" s="141" t="s">
        <v>133</v>
      </c>
      <c r="I42" s="141" t="s">
        <v>34</v>
      </c>
      <c r="J42" s="210" t="s">
        <v>521</v>
      </c>
      <c r="K42" s="130">
        <v>612</v>
      </c>
      <c r="L42" s="185">
        <v>0</v>
      </c>
      <c r="M42" s="185">
        <v>0</v>
      </c>
      <c r="N42" s="185">
        <v>0</v>
      </c>
      <c r="O42" s="185">
        <v>0</v>
      </c>
      <c r="P42" s="185">
        <v>0</v>
      </c>
      <c r="Q42" s="252">
        <v>0</v>
      </c>
      <c r="R42" s="264">
        <v>0</v>
      </c>
      <c r="S42" s="265">
        <v>0</v>
      </c>
      <c r="T42" s="265">
        <v>0</v>
      </c>
      <c r="U42" s="258">
        <v>0</v>
      </c>
      <c r="V42" s="258">
        <v>15151.5</v>
      </c>
      <c r="W42" s="258">
        <v>0</v>
      </c>
      <c r="X42" s="258">
        <v>0</v>
      </c>
      <c r="Y42" s="258">
        <v>0</v>
      </c>
    </row>
    <row r="43" s="1" customFormat="1" ht="40.5" customHeight="1" spans="1:25">
      <c r="A43" s="141" t="s">
        <v>33</v>
      </c>
      <c r="B43" s="141" t="s">
        <v>103</v>
      </c>
      <c r="C43" s="141" t="s">
        <v>67</v>
      </c>
      <c r="D43" s="141"/>
      <c r="E43" s="149" t="s">
        <v>172</v>
      </c>
      <c r="F43" s="129" t="s">
        <v>495</v>
      </c>
      <c r="G43" s="141" t="s">
        <v>496</v>
      </c>
      <c r="H43" s="141" t="s">
        <v>133</v>
      </c>
      <c r="I43" s="141" t="s">
        <v>34</v>
      </c>
      <c r="J43" s="220" t="s">
        <v>522</v>
      </c>
      <c r="K43" s="130">
        <v>612</v>
      </c>
      <c r="L43" s="185">
        <v>0</v>
      </c>
      <c r="M43" s="185">
        <v>0</v>
      </c>
      <c r="N43" s="185">
        <v>0</v>
      </c>
      <c r="O43" s="185">
        <v>0</v>
      </c>
      <c r="P43" s="185">
        <v>0</v>
      </c>
      <c r="Q43" s="252">
        <v>0</v>
      </c>
      <c r="R43" s="264">
        <v>0</v>
      </c>
      <c r="S43" s="265">
        <v>0</v>
      </c>
      <c r="T43" s="265">
        <v>0</v>
      </c>
      <c r="U43" s="258">
        <v>0</v>
      </c>
      <c r="V43" s="258">
        <v>930.3</v>
      </c>
      <c r="W43" s="258">
        <v>0</v>
      </c>
      <c r="X43" s="258">
        <v>0</v>
      </c>
      <c r="Y43" s="258">
        <v>0</v>
      </c>
    </row>
    <row r="44" s="1" customFormat="1" ht="0.75" hidden="1" customHeight="1" spans="18:25">
      <c r="R44" s="2"/>
      <c r="S44" s="243"/>
      <c r="T44" s="243"/>
      <c r="U44" s="243"/>
      <c r="V44" s="243"/>
      <c r="W44" s="243"/>
      <c r="X44" s="243"/>
      <c r="Y44" s="243"/>
    </row>
    <row r="45" s="1" customFormat="1" ht="22.5" customHeight="1" spans="1:25">
      <c r="A45" s="150" t="s">
        <v>33</v>
      </c>
      <c r="B45" s="150" t="s">
        <v>174</v>
      </c>
      <c r="C45" s="131"/>
      <c r="D45" s="131"/>
      <c r="E45" s="151" t="s">
        <v>404</v>
      </c>
      <c r="F45" s="127" t="s">
        <v>485</v>
      </c>
      <c r="G45" s="128">
        <v>127</v>
      </c>
      <c r="H45" s="128" t="s">
        <v>493</v>
      </c>
      <c r="I45" s="128" t="s">
        <v>494</v>
      </c>
      <c r="J45" s="130"/>
      <c r="K45" s="130"/>
      <c r="L45" s="183">
        <f t="shared" ref="L45:Y45" si="2">L46</f>
        <v>30230</v>
      </c>
      <c r="M45" s="183">
        <f t="shared" si="2"/>
        <v>29027.2</v>
      </c>
      <c r="N45" s="183">
        <f t="shared" si="2"/>
        <v>28489.8</v>
      </c>
      <c r="O45" s="183">
        <f t="shared" si="2"/>
        <v>32614.7</v>
      </c>
      <c r="P45" s="183">
        <f t="shared" si="2"/>
        <v>38859.2</v>
      </c>
      <c r="Q45" s="183">
        <f t="shared" si="2"/>
        <v>27109.2</v>
      </c>
      <c r="R45" s="183">
        <f>R46+R47</f>
        <v>36314.8</v>
      </c>
      <c r="S45" s="266">
        <f t="shared" si="2"/>
        <v>34428.6</v>
      </c>
      <c r="T45" s="266">
        <f t="shared" si="2"/>
        <v>36981.39</v>
      </c>
      <c r="U45" s="266">
        <f t="shared" si="2"/>
        <v>44563.3</v>
      </c>
      <c r="V45" s="266">
        <f t="shared" si="2"/>
        <v>45366.3</v>
      </c>
      <c r="W45" s="266">
        <f t="shared" si="2"/>
        <v>45808.9</v>
      </c>
      <c r="X45" s="266">
        <f t="shared" si="2"/>
        <v>45744.4</v>
      </c>
      <c r="Y45" s="266">
        <f t="shared" si="2"/>
        <v>45744.4</v>
      </c>
    </row>
    <row r="46" s="1" customFormat="1" ht="39" customHeight="1" spans="1:25">
      <c r="A46" s="152"/>
      <c r="B46" s="152"/>
      <c r="C46" s="134"/>
      <c r="D46" s="134"/>
      <c r="E46" s="153"/>
      <c r="F46" s="132" t="s">
        <v>523</v>
      </c>
      <c r="G46" s="141" t="s">
        <v>496</v>
      </c>
      <c r="H46" s="141" t="s">
        <v>133</v>
      </c>
      <c r="I46" s="221" t="s">
        <v>494</v>
      </c>
      <c r="J46" s="221"/>
      <c r="K46" s="221"/>
      <c r="L46" s="185">
        <f>L56+L57+L58+L59+L60+L61+L64+L76+L49+L50+L51+L52+L54+L62+L63+L65+L66+L67+L69+L70+L71+L74+L78+L79+L80</f>
        <v>30230</v>
      </c>
      <c r="M46" s="185">
        <f>M62+M64+M65+M66+M67+M69+M70+M71+M74+M76+M78+M79+M80</f>
        <v>29027.2</v>
      </c>
      <c r="N46" s="185">
        <f>N62+N64+N65+N66+N67+N69+N70+N71+N74+N76+N78+N79+N80</f>
        <v>28489.8</v>
      </c>
      <c r="O46" s="185">
        <f>O62+O64+O65+O66+O67+O69+O70+O71+O76+O78+O79+O80</f>
        <v>32614.7</v>
      </c>
      <c r="P46" s="185">
        <v>38859.2</v>
      </c>
      <c r="Q46" s="185">
        <v>27109.2</v>
      </c>
      <c r="R46" s="267">
        <v>36314.8</v>
      </c>
      <c r="S46" s="246">
        <f>S62+S64+S65+S66+S76+S78+S79+S80+S75+S77+S67+S69+S70+S71+S74+S68</f>
        <v>34428.6</v>
      </c>
      <c r="T46" s="246">
        <f>T62+T64+T65+T66+T76+T78+T80+T75+T77+T67+T69+T73+T74+T70+T68</f>
        <v>36981.39</v>
      </c>
      <c r="U46" s="246">
        <v>44563.3</v>
      </c>
      <c r="V46" s="246">
        <f>V62+V64+V65+V66+V76+V78+V80+V75+V77+V67+V69</f>
        <v>45366.3</v>
      </c>
      <c r="W46" s="246">
        <f>W62+W64+W65+W66+W76+W78+W80+W75+W77+W67+W69</f>
        <v>45808.9</v>
      </c>
      <c r="X46" s="246">
        <v>45744.4</v>
      </c>
      <c r="Y46" s="246">
        <v>45744.4</v>
      </c>
    </row>
    <row r="47" s="1" customFormat="1" ht="18.75" customHeight="1" spans="1:25">
      <c r="A47" s="154"/>
      <c r="B47" s="154"/>
      <c r="C47" s="138"/>
      <c r="D47" s="138"/>
      <c r="E47" s="155"/>
      <c r="F47" s="139"/>
      <c r="G47" s="141" t="s">
        <v>524</v>
      </c>
      <c r="H47" s="141" t="s">
        <v>133</v>
      </c>
      <c r="I47" s="141" t="s">
        <v>34</v>
      </c>
      <c r="J47" s="220"/>
      <c r="K47" s="221"/>
      <c r="L47" s="185"/>
      <c r="M47" s="206">
        <v>0</v>
      </c>
      <c r="N47" s="206">
        <v>0</v>
      </c>
      <c r="O47" s="206">
        <v>0</v>
      </c>
      <c r="P47" s="206">
        <v>0</v>
      </c>
      <c r="Q47" s="268">
        <v>0</v>
      </c>
      <c r="R47" s="249">
        <f>R67+R69+R70+R71</f>
        <v>0</v>
      </c>
      <c r="S47" s="249">
        <v>0</v>
      </c>
      <c r="T47" s="249">
        <v>0</v>
      </c>
      <c r="U47" s="249">
        <v>0</v>
      </c>
      <c r="V47" s="249">
        <v>0</v>
      </c>
      <c r="W47" s="249">
        <v>0</v>
      </c>
      <c r="X47" s="249">
        <v>0</v>
      </c>
      <c r="Y47" s="249">
        <v>0</v>
      </c>
    </row>
    <row r="48" s="1" customFormat="1" ht="15" customHeight="1" spans="1:25">
      <c r="A48" s="152"/>
      <c r="B48" s="152"/>
      <c r="C48" s="134"/>
      <c r="D48" s="134"/>
      <c r="E48" s="156" t="s">
        <v>175</v>
      </c>
      <c r="F48" s="132" t="s">
        <v>523</v>
      </c>
      <c r="G48" s="157" t="s">
        <v>496</v>
      </c>
      <c r="H48" s="157" t="s">
        <v>133</v>
      </c>
      <c r="I48" s="157" t="s">
        <v>34</v>
      </c>
      <c r="J48" s="220" t="s">
        <v>525</v>
      </c>
      <c r="K48" s="222">
        <v>612</v>
      </c>
      <c r="L48" s="190"/>
      <c r="M48" s="223"/>
      <c r="N48" s="224"/>
      <c r="O48" s="206"/>
      <c r="P48" s="206"/>
      <c r="Q48" s="269">
        <v>0</v>
      </c>
      <c r="R48" s="270">
        <v>0</v>
      </c>
      <c r="S48" s="271">
        <v>600</v>
      </c>
      <c r="T48" s="271">
        <v>0</v>
      </c>
      <c r="U48" s="271">
        <v>190</v>
      </c>
      <c r="V48" s="271">
        <v>0</v>
      </c>
      <c r="W48" s="271">
        <v>0</v>
      </c>
      <c r="X48" s="271">
        <v>0</v>
      </c>
      <c r="Y48" s="271">
        <v>0</v>
      </c>
    </row>
    <row r="49" s="1" customFormat="1" ht="38.25" customHeight="1" spans="1:25">
      <c r="A49" s="131" t="s">
        <v>33</v>
      </c>
      <c r="B49" s="131" t="s">
        <v>174</v>
      </c>
      <c r="C49" s="131" t="s">
        <v>34</v>
      </c>
      <c r="D49" s="131"/>
      <c r="E49" s="158"/>
      <c r="F49" s="135"/>
      <c r="G49" s="157" t="s">
        <v>496</v>
      </c>
      <c r="H49" s="157" t="s">
        <v>133</v>
      </c>
      <c r="I49" s="157" t="s">
        <v>34</v>
      </c>
      <c r="J49" s="220" t="s">
        <v>526</v>
      </c>
      <c r="K49" s="222">
        <v>611</v>
      </c>
      <c r="L49" s="186">
        <v>0</v>
      </c>
      <c r="M49" s="224">
        <v>6712.4</v>
      </c>
      <c r="N49" s="224">
        <v>10478.1</v>
      </c>
      <c r="O49" s="206">
        <v>8518.7</v>
      </c>
      <c r="P49" s="206">
        <v>7944.6</v>
      </c>
      <c r="Q49" s="251">
        <v>5312.5</v>
      </c>
      <c r="R49" s="270">
        <v>9683</v>
      </c>
      <c r="S49" s="272">
        <v>29748.8</v>
      </c>
      <c r="T49" s="272">
        <v>30653</v>
      </c>
      <c r="U49" s="272">
        <v>31176.7</v>
      </c>
      <c r="V49" s="272">
        <v>33660.7</v>
      </c>
      <c r="W49" s="272">
        <v>33660.7</v>
      </c>
      <c r="X49" s="272">
        <v>33660.7</v>
      </c>
      <c r="Y49" s="272">
        <v>33660.7</v>
      </c>
    </row>
    <row r="50" s="1" customFormat="1" ht="15" customHeight="1" spans="1:25">
      <c r="A50" s="134"/>
      <c r="B50" s="134"/>
      <c r="C50" s="134"/>
      <c r="D50" s="134"/>
      <c r="E50" s="158"/>
      <c r="F50" s="135"/>
      <c r="G50" s="157" t="s">
        <v>496</v>
      </c>
      <c r="H50" s="157" t="s">
        <v>133</v>
      </c>
      <c r="I50" s="157" t="s">
        <v>34</v>
      </c>
      <c r="J50" s="220" t="s">
        <v>527</v>
      </c>
      <c r="K50" s="222">
        <v>611</v>
      </c>
      <c r="L50" s="190"/>
      <c r="M50" s="223"/>
      <c r="N50" s="224"/>
      <c r="O50" s="206"/>
      <c r="P50" s="206"/>
      <c r="Q50" s="269">
        <v>107</v>
      </c>
      <c r="R50" s="270">
        <v>107</v>
      </c>
      <c r="S50" s="271">
        <v>74</v>
      </c>
      <c r="T50" s="271">
        <v>90.58</v>
      </c>
      <c r="U50" s="271">
        <v>81.7</v>
      </c>
      <c r="V50" s="271">
        <v>102.1</v>
      </c>
      <c r="W50" s="271">
        <v>102.1</v>
      </c>
      <c r="X50" s="271">
        <v>102.1</v>
      </c>
      <c r="Y50" s="271">
        <v>102.1</v>
      </c>
    </row>
    <row r="51" s="1" customFormat="1" ht="15" customHeight="1" spans="1:25">
      <c r="A51" s="134"/>
      <c r="B51" s="134"/>
      <c r="C51" s="134"/>
      <c r="D51" s="134"/>
      <c r="E51" s="158"/>
      <c r="F51" s="135"/>
      <c r="G51" s="159"/>
      <c r="H51" s="159"/>
      <c r="I51" s="159"/>
      <c r="J51" s="220" t="s">
        <v>526</v>
      </c>
      <c r="K51" s="225">
        <v>612</v>
      </c>
      <c r="L51" s="190"/>
      <c r="M51" s="223"/>
      <c r="N51" s="224"/>
      <c r="O51" s="206">
        <v>942</v>
      </c>
      <c r="P51" s="206">
        <v>1402.3</v>
      </c>
      <c r="Q51" s="251">
        <v>389.4</v>
      </c>
      <c r="R51" s="273">
        <v>0</v>
      </c>
      <c r="S51" s="274">
        <v>127.7</v>
      </c>
      <c r="T51" s="243">
        <v>1155.16</v>
      </c>
      <c r="U51" s="243">
        <v>320.7</v>
      </c>
      <c r="V51" s="243">
        <v>0</v>
      </c>
      <c r="W51" s="243">
        <v>0</v>
      </c>
      <c r="X51" s="243">
        <v>0</v>
      </c>
      <c r="Y51" s="243">
        <v>0</v>
      </c>
    </row>
    <row r="52" s="1" customFormat="1" ht="15" customHeight="1" spans="1:25">
      <c r="A52" s="134"/>
      <c r="B52" s="134"/>
      <c r="C52" s="134"/>
      <c r="D52" s="134"/>
      <c r="E52" s="158"/>
      <c r="F52" s="135"/>
      <c r="G52" s="141" t="s">
        <v>496</v>
      </c>
      <c r="H52" s="141" t="s">
        <v>133</v>
      </c>
      <c r="I52" s="141" t="s">
        <v>34</v>
      </c>
      <c r="J52" s="226" t="s">
        <v>528</v>
      </c>
      <c r="K52" s="227">
        <v>611</v>
      </c>
      <c r="L52" s="63">
        <v>0</v>
      </c>
      <c r="M52" s="224">
        <v>20429</v>
      </c>
      <c r="N52" s="206">
        <v>16430</v>
      </c>
      <c r="O52" s="206">
        <v>19597.8</v>
      </c>
      <c r="P52" s="206">
        <v>19919.6</v>
      </c>
      <c r="Q52" s="268">
        <v>20169.1</v>
      </c>
      <c r="R52" s="275">
        <v>20169.1</v>
      </c>
      <c r="S52" s="272">
        <v>0</v>
      </c>
      <c r="T52" s="272">
        <v>0</v>
      </c>
      <c r="U52" s="272">
        <v>0</v>
      </c>
      <c r="V52" s="272">
        <v>0</v>
      </c>
      <c r="W52" s="272">
        <v>0</v>
      </c>
      <c r="X52" s="272">
        <v>0</v>
      </c>
      <c r="Y52" s="272">
        <v>0</v>
      </c>
    </row>
    <row r="53" s="1" customFormat="1" ht="15" customHeight="1" spans="1:25">
      <c r="A53" s="134"/>
      <c r="B53" s="134"/>
      <c r="C53" s="134"/>
      <c r="D53" s="134"/>
      <c r="E53" s="158"/>
      <c r="F53" s="135"/>
      <c r="G53" s="131" t="s">
        <v>496</v>
      </c>
      <c r="H53" s="131" t="s">
        <v>34</v>
      </c>
      <c r="I53" s="228" t="s">
        <v>319</v>
      </c>
      <c r="J53" s="229" t="s">
        <v>529</v>
      </c>
      <c r="K53" s="230">
        <v>612</v>
      </c>
      <c r="L53" s="231">
        <v>0</v>
      </c>
      <c r="M53" s="187">
        <v>0</v>
      </c>
      <c r="N53" s="187">
        <v>0</v>
      </c>
      <c r="O53" s="188">
        <v>0</v>
      </c>
      <c r="P53" s="188">
        <v>0</v>
      </c>
      <c r="Q53" s="247">
        <v>1085</v>
      </c>
      <c r="R53" s="276">
        <v>0</v>
      </c>
      <c r="S53" s="271"/>
      <c r="T53" s="271"/>
      <c r="U53" s="271"/>
      <c r="V53" s="271"/>
      <c r="W53" s="271"/>
      <c r="X53" s="271"/>
      <c r="Y53" s="271"/>
    </row>
    <row r="54" s="1" customFormat="1" ht="16.5" customHeight="1" spans="1:25">
      <c r="A54" s="134"/>
      <c r="B54" s="134"/>
      <c r="C54" s="134"/>
      <c r="D54" s="134"/>
      <c r="E54" s="160"/>
      <c r="F54" s="139"/>
      <c r="G54" s="131"/>
      <c r="H54" s="131"/>
      <c r="I54" s="228"/>
      <c r="J54" s="229" t="s">
        <v>530</v>
      </c>
      <c r="K54" s="230">
        <v>611</v>
      </c>
      <c r="L54" s="231"/>
      <c r="M54" s="187"/>
      <c r="N54" s="187"/>
      <c r="O54" s="188"/>
      <c r="P54" s="188"/>
      <c r="Q54" s="247"/>
      <c r="R54" s="276"/>
      <c r="S54" s="243"/>
      <c r="T54" s="243"/>
      <c r="U54" s="243">
        <v>7633.5</v>
      </c>
      <c r="V54" s="243">
        <v>6122.6</v>
      </c>
      <c r="W54" s="243">
        <v>6122.6</v>
      </c>
      <c r="X54" s="243">
        <v>6122.6</v>
      </c>
      <c r="Y54" s="243">
        <v>6122.6</v>
      </c>
    </row>
    <row r="55" s="1" customFormat="1" ht="16.5" customHeight="1" spans="1:25">
      <c r="A55" s="134"/>
      <c r="B55" s="134"/>
      <c r="C55" s="134"/>
      <c r="D55" s="134"/>
      <c r="E55" s="158" t="s">
        <v>171</v>
      </c>
      <c r="F55" s="135"/>
      <c r="G55" s="131" t="s">
        <v>496</v>
      </c>
      <c r="H55" s="131" t="s">
        <v>34</v>
      </c>
      <c r="I55" s="228"/>
      <c r="J55" s="229" t="s">
        <v>531</v>
      </c>
      <c r="K55" s="230"/>
      <c r="L55" s="231"/>
      <c r="M55" s="187"/>
      <c r="N55" s="187"/>
      <c r="O55" s="188"/>
      <c r="P55" s="188"/>
      <c r="Q55" s="247">
        <v>46.2</v>
      </c>
      <c r="R55" s="276"/>
      <c r="S55" s="243"/>
      <c r="T55" s="243"/>
      <c r="U55" s="243"/>
      <c r="V55" s="243"/>
      <c r="W55" s="243"/>
      <c r="X55" s="243"/>
      <c r="Y55" s="243"/>
    </row>
    <row r="56" s="1" customFormat="1" ht="22.5" customHeight="1" spans="1:25">
      <c r="A56" s="131" t="s">
        <v>33</v>
      </c>
      <c r="B56" s="131" t="s">
        <v>174</v>
      </c>
      <c r="C56" s="131" t="s">
        <v>34</v>
      </c>
      <c r="D56" s="131" t="s">
        <v>103</v>
      </c>
      <c r="E56" s="143" t="s">
        <v>532</v>
      </c>
      <c r="F56" s="132" t="s">
        <v>523</v>
      </c>
      <c r="G56" s="141" t="s">
        <v>496</v>
      </c>
      <c r="H56" s="141" t="s">
        <v>133</v>
      </c>
      <c r="I56" s="141" t="s">
        <v>34</v>
      </c>
      <c r="J56" s="220" t="s">
        <v>533</v>
      </c>
      <c r="K56" s="130">
        <v>611.612</v>
      </c>
      <c r="L56" s="185">
        <v>6245</v>
      </c>
      <c r="M56" s="206">
        <v>0</v>
      </c>
      <c r="N56" s="206">
        <v>0</v>
      </c>
      <c r="O56" s="206">
        <v>0</v>
      </c>
      <c r="P56" s="206">
        <v>0</v>
      </c>
      <c r="Q56" s="268">
        <v>0</v>
      </c>
      <c r="R56" s="249">
        <v>0</v>
      </c>
      <c r="S56" s="249">
        <v>0</v>
      </c>
      <c r="T56" s="249">
        <v>0</v>
      </c>
      <c r="U56" s="249">
        <v>0</v>
      </c>
      <c r="V56" s="249">
        <v>0</v>
      </c>
      <c r="W56" s="249">
        <v>0</v>
      </c>
      <c r="X56" s="249">
        <v>0</v>
      </c>
      <c r="Y56" s="249">
        <v>0</v>
      </c>
    </row>
    <row r="57" s="1" customFormat="1" ht="18.75" customHeight="1" spans="1:25">
      <c r="A57" s="134"/>
      <c r="B57" s="134"/>
      <c r="C57" s="134"/>
      <c r="D57" s="134"/>
      <c r="E57" s="161"/>
      <c r="F57" s="135"/>
      <c r="G57" s="141" t="s">
        <v>496</v>
      </c>
      <c r="H57" s="141" t="s">
        <v>133</v>
      </c>
      <c r="I57" s="141" t="s">
        <v>34</v>
      </c>
      <c r="J57" s="220" t="s">
        <v>534</v>
      </c>
      <c r="K57" s="232">
        <v>611</v>
      </c>
      <c r="L57" s="185">
        <v>21761</v>
      </c>
      <c r="M57" s="206">
        <v>0</v>
      </c>
      <c r="N57" s="206">
        <v>0</v>
      </c>
      <c r="O57" s="206">
        <v>0</v>
      </c>
      <c r="P57" s="206">
        <v>0</v>
      </c>
      <c r="Q57" s="268">
        <v>0</v>
      </c>
      <c r="R57" s="249">
        <v>0</v>
      </c>
      <c r="S57" s="249">
        <v>0</v>
      </c>
      <c r="T57" s="249">
        <v>0</v>
      </c>
      <c r="U57" s="249">
        <v>0</v>
      </c>
      <c r="V57" s="249">
        <v>0</v>
      </c>
      <c r="W57" s="249">
        <v>0</v>
      </c>
      <c r="X57" s="249">
        <v>0</v>
      </c>
      <c r="Y57" s="249">
        <v>0</v>
      </c>
    </row>
    <row r="58" s="1" customFormat="1" ht="18.75" customHeight="1" spans="1:25">
      <c r="A58" s="138"/>
      <c r="B58" s="138"/>
      <c r="C58" s="138"/>
      <c r="D58" s="138"/>
      <c r="E58" s="162"/>
      <c r="F58" s="139"/>
      <c r="G58" s="141" t="s">
        <v>496</v>
      </c>
      <c r="H58" s="141" t="s">
        <v>133</v>
      </c>
      <c r="I58" s="141" t="s">
        <v>34</v>
      </c>
      <c r="J58" s="220" t="s">
        <v>535</v>
      </c>
      <c r="K58" s="232">
        <v>612</v>
      </c>
      <c r="L58" s="185">
        <v>100</v>
      </c>
      <c r="M58" s="185">
        <v>0</v>
      </c>
      <c r="N58" s="185">
        <v>0</v>
      </c>
      <c r="O58" s="185">
        <v>0</v>
      </c>
      <c r="P58" s="185">
        <v>0</v>
      </c>
      <c r="Q58" s="252">
        <v>0</v>
      </c>
      <c r="R58" s="249">
        <v>0</v>
      </c>
      <c r="S58" s="249">
        <v>0</v>
      </c>
      <c r="T58" s="249">
        <v>0</v>
      </c>
      <c r="U58" s="249">
        <v>0</v>
      </c>
      <c r="V58" s="249">
        <v>0</v>
      </c>
      <c r="W58" s="249">
        <v>0</v>
      </c>
      <c r="X58" s="249">
        <v>0</v>
      </c>
      <c r="Y58" s="249">
        <v>0</v>
      </c>
    </row>
    <row r="59" s="1" customFormat="1" ht="51" hidden="1" customHeight="1" spans="1:25">
      <c r="A59" s="131" t="s">
        <v>33</v>
      </c>
      <c r="B59" s="131" t="s">
        <v>174</v>
      </c>
      <c r="C59" s="131" t="s">
        <v>34</v>
      </c>
      <c r="D59" s="131" t="s">
        <v>174</v>
      </c>
      <c r="E59" s="143" t="s">
        <v>536</v>
      </c>
      <c r="F59" s="129" t="s">
        <v>537</v>
      </c>
      <c r="G59" s="141" t="s">
        <v>496</v>
      </c>
      <c r="H59" s="141" t="s">
        <v>133</v>
      </c>
      <c r="I59" s="141" t="s">
        <v>34</v>
      </c>
      <c r="J59" s="220" t="s">
        <v>533</v>
      </c>
      <c r="K59" s="232">
        <v>611</v>
      </c>
      <c r="L59" s="185">
        <v>0</v>
      </c>
      <c r="M59" s="185">
        <v>0</v>
      </c>
      <c r="N59" s="185">
        <v>0</v>
      </c>
      <c r="O59" s="185">
        <v>0</v>
      </c>
      <c r="P59" s="185">
        <v>0</v>
      </c>
      <c r="Q59" s="252">
        <v>0</v>
      </c>
      <c r="R59" s="249"/>
      <c r="S59" s="243"/>
      <c r="T59" s="243"/>
      <c r="U59" s="243"/>
      <c r="V59" s="243"/>
      <c r="W59" s="243"/>
      <c r="X59" s="243"/>
      <c r="Y59" s="243"/>
    </row>
    <row r="60" s="1" customFormat="1" ht="53.25" hidden="1" customHeight="1" spans="1:25">
      <c r="A60" s="131" t="s">
        <v>33</v>
      </c>
      <c r="B60" s="131" t="s">
        <v>174</v>
      </c>
      <c r="C60" s="131" t="s">
        <v>34</v>
      </c>
      <c r="D60" s="131" t="s">
        <v>222</v>
      </c>
      <c r="E60" s="143" t="s">
        <v>538</v>
      </c>
      <c r="F60" s="129" t="s">
        <v>537</v>
      </c>
      <c r="G60" s="141" t="s">
        <v>496</v>
      </c>
      <c r="H60" s="141" t="s">
        <v>133</v>
      </c>
      <c r="I60" s="141" t="s">
        <v>34</v>
      </c>
      <c r="J60" s="220" t="s">
        <v>533</v>
      </c>
      <c r="K60" s="232">
        <v>611</v>
      </c>
      <c r="L60" s="185">
        <v>0</v>
      </c>
      <c r="M60" s="185">
        <v>0</v>
      </c>
      <c r="N60" s="185">
        <v>0</v>
      </c>
      <c r="O60" s="185">
        <v>0</v>
      </c>
      <c r="P60" s="185">
        <v>0</v>
      </c>
      <c r="Q60" s="252">
        <v>0</v>
      </c>
      <c r="R60" s="249"/>
      <c r="S60" s="243"/>
      <c r="T60" s="243"/>
      <c r="U60" s="243"/>
      <c r="V60" s="243"/>
      <c r="W60" s="243"/>
      <c r="X60" s="243"/>
      <c r="Y60" s="243"/>
    </row>
    <row r="61" s="1" customFormat="1" ht="36.75" customHeight="1" spans="1:25">
      <c r="A61" s="131" t="s">
        <v>33</v>
      </c>
      <c r="B61" s="131" t="s">
        <v>174</v>
      </c>
      <c r="C61" s="131" t="s">
        <v>34</v>
      </c>
      <c r="D61" s="131" t="s">
        <v>174</v>
      </c>
      <c r="E61" s="143" t="s">
        <v>169</v>
      </c>
      <c r="F61" s="129" t="s">
        <v>523</v>
      </c>
      <c r="G61" s="141" t="s">
        <v>496</v>
      </c>
      <c r="H61" s="141" t="s">
        <v>133</v>
      </c>
      <c r="I61" s="141" t="s">
        <v>34</v>
      </c>
      <c r="J61" s="220" t="s">
        <v>539</v>
      </c>
      <c r="K61" s="232">
        <v>611</v>
      </c>
      <c r="L61" s="185">
        <v>2124</v>
      </c>
      <c r="M61" s="185">
        <v>0</v>
      </c>
      <c r="N61" s="185">
        <v>0</v>
      </c>
      <c r="O61" s="185">
        <v>0</v>
      </c>
      <c r="P61" s="185">
        <v>0</v>
      </c>
      <c r="Q61" s="252">
        <v>0</v>
      </c>
      <c r="R61" s="249">
        <v>0</v>
      </c>
      <c r="S61" s="249">
        <v>0</v>
      </c>
      <c r="T61" s="249">
        <v>0</v>
      </c>
      <c r="U61" s="249">
        <v>0</v>
      </c>
      <c r="V61" s="249">
        <v>0</v>
      </c>
      <c r="W61" s="249">
        <v>0</v>
      </c>
      <c r="X61" s="249">
        <v>0</v>
      </c>
      <c r="Y61" s="249">
        <v>0</v>
      </c>
    </row>
    <row r="62" s="1" customFormat="1" ht="19.5" customHeight="1" spans="1:25">
      <c r="A62" s="163"/>
      <c r="B62" s="163"/>
      <c r="C62" s="163"/>
      <c r="D62" s="164"/>
      <c r="E62" s="165" t="s">
        <v>540</v>
      </c>
      <c r="F62" s="166"/>
      <c r="G62" s="134" t="s">
        <v>496</v>
      </c>
      <c r="H62" s="134" t="s">
        <v>133</v>
      </c>
      <c r="I62" s="134" t="s">
        <v>34</v>
      </c>
      <c r="J62" s="233"/>
      <c r="K62" s="234"/>
      <c r="L62" s="194"/>
      <c r="M62" s="195">
        <f>SUM(M47:M61)</f>
        <v>27141.4</v>
      </c>
      <c r="N62" s="195">
        <f>SUM(N47:N61)</f>
        <v>26908.1</v>
      </c>
      <c r="O62" s="195">
        <f>SUM(O47:O61)</f>
        <v>29058.5</v>
      </c>
      <c r="P62" s="195">
        <f>SUM(P47:P61)</f>
        <v>29266.5</v>
      </c>
      <c r="Q62" s="195">
        <f>SUM(Q47:Q61)</f>
        <v>27109.2</v>
      </c>
      <c r="R62" s="277">
        <f>SUM(R49:R61)</f>
        <v>29959.1</v>
      </c>
      <c r="S62" s="277">
        <f t="shared" ref="S62:Y62" si="3">SUM(S48:S61)</f>
        <v>30550.5</v>
      </c>
      <c r="T62" s="277">
        <f t="shared" si="3"/>
        <v>31898.74</v>
      </c>
      <c r="U62" s="277">
        <f t="shared" si="3"/>
        <v>39402.6</v>
      </c>
      <c r="V62" s="277">
        <f t="shared" si="3"/>
        <v>39885.4</v>
      </c>
      <c r="W62" s="277">
        <f t="shared" si="3"/>
        <v>39885.4</v>
      </c>
      <c r="X62" s="277">
        <f t="shared" si="3"/>
        <v>39885.4</v>
      </c>
      <c r="Y62" s="277">
        <f t="shared" si="3"/>
        <v>39885.4</v>
      </c>
    </row>
    <row r="63" s="1" customFormat="1" ht="19.5" customHeight="1" spans="1:25">
      <c r="A63" s="167"/>
      <c r="B63" s="167"/>
      <c r="C63" s="167"/>
      <c r="D63" s="168"/>
      <c r="E63" s="89" t="s">
        <v>540</v>
      </c>
      <c r="F63" s="169"/>
      <c r="G63" s="137" t="s">
        <v>496</v>
      </c>
      <c r="H63" s="137" t="s">
        <v>34</v>
      </c>
      <c r="I63" s="137" t="s">
        <v>319</v>
      </c>
      <c r="J63" s="229"/>
      <c r="K63" s="230"/>
      <c r="L63" s="190"/>
      <c r="M63" s="191"/>
      <c r="N63" s="191"/>
      <c r="O63" s="191"/>
      <c r="P63" s="191"/>
      <c r="Q63" s="191">
        <f>Q54</f>
        <v>0</v>
      </c>
      <c r="R63" s="278">
        <f>R54</f>
        <v>0</v>
      </c>
      <c r="S63" s="278"/>
      <c r="T63" s="278"/>
      <c r="U63" s="278"/>
      <c r="V63" s="278"/>
      <c r="W63" s="278"/>
      <c r="X63" s="278"/>
      <c r="Y63" s="278"/>
    </row>
    <row r="64" s="1" customFormat="1" ht="90" customHeight="1" spans="1:25">
      <c r="A64" s="134" t="s">
        <v>33</v>
      </c>
      <c r="B64" s="134" t="s">
        <v>174</v>
      </c>
      <c r="C64" s="134" t="s">
        <v>50</v>
      </c>
      <c r="D64" s="134"/>
      <c r="E64" s="161" t="s">
        <v>541</v>
      </c>
      <c r="F64" s="170" t="s">
        <v>542</v>
      </c>
      <c r="G64" s="171" t="s">
        <v>496</v>
      </c>
      <c r="H64" s="172" t="s">
        <v>133</v>
      </c>
      <c r="I64" s="235" t="s">
        <v>34</v>
      </c>
      <c r="J64" s="236" t="s">
        <v>543</v>
      </c>
      <c r="K64" s="237" t="s">
        <v>544</v>
      </c>
      <c r="L64" s="238">
        <v>0</v>
      </c>
      <c r="M64" s="239">
        <v>891.2</v>
      </c>
      <c r="N64" s="239">
        <v>0</v>
      </c>
      <c r="O64" s="194">
        <v>0</v>
      </c>
      <c r="P64" s="194">
        <v>0</v>
      </c>
      <c r="Q64" s="279">
        <v>0</v>
      </c>
      <c r="R64" s="280">
        <v>0</v>
      </c>
      <c r="S64" s="250">
        <v>637.3</v>
      </c>
      <c r="T64" s="250">
        <v>0</v>
      </c>
      <c r="U64" s="250">
        <v>0</v>
      </c>
      <c r="V64" s="250">
        <v>0</v>
      </c>
      <c r="W64" s="250">
        <v>0</v>
      </c>
      <c r="X64" s="250">
        <v>0</v>
      </c>
      <c r="Y64" s="250">
        <v>0</v>
      </c>
    </row>
    <row r="65" s="1" customFormat="1" ht="21" customHeight="1" spans="1:25">
      <c r="A65" s="134"/>
      <c r="B65" s="134"/>
      <c r="C65" s="134"/>
      <c r="D65" s="134"/>
      <c r="E65" s="161"/>
      <c r="F65" s="170"/>
      <c r="G65" s="233"/>
      <c r="H65" s="134"/>
      <c r="I65" s="285"/>
      <c r="J65" s="229" t="s">
        <v>545</v>
      </c>
      <c r="K65" s="301">
        <v>612</v>
      </c>
      <c r="L65" s="214"/>
      <c r="M65" s="215"/>
      <c r="N65" s="215"/>
      <c r="O65" s="190">
        <v>0</v>
      </c>
      <c r="P65" s="190">
        <v>0</v>
      </c>
      <c r="Q65" s="214"/>
      <c r="R65" s="250">
        <v>0</v>
      </c>
      <c r="S65" s="250">
        <v>165.1</v>
      </c>
      <c r="T65" s="250">
        <v>147.1</v>
      </c>
      <c r="U65" s="250">
        <v>275.6</v>
      </c>
      <c r="V65" s="250">
        <v>2729</v>
      </c>
      <c r="W65" s="250">
        <v>2729</v>
      </c>
      <c r="X65" s="250">
        <v>2729</v>
      </c>
      <c r="Y65" s="250">
        <v>2729</v>
      </c>
    </row>
    <row r="66" s="1" customFormat="1" ht="20.25" customHeight="1" spans="1:25">
      <c r="A66" s="134"/>
      <c r="B66" s="134"/>
      <c r="C66" s="134"/>
      <c r="D66" s="134"/>
      <c r="E66" s="161"/>
      <c r="F66" s="170"/>
      <c r="G66" s="233"/>
      <c r="H66" s="134"/>
      <c r="I66" s="285"/>
      <c r="J66" s="229" t="s">
        <v>546</v>
      </c>
      <c r="K66" s="301">
        <v>612.244</v>
      </c>
      <c r="L66" s="214"/>
      <c r="M66" s="215"/>
      <c r="N66" s="215"/>
      <c r="O66" s="190">
        <v>0</v>
      </c>
      <c r="P66" s="190">
        <v>0</v>
      </c>
      <c r="Q66" s="214"/>
      <c r="R66" s="249">
        <v>0</v>
      </c>
      <c r="S66" s="249">
        <v>1100.4</v>
      </c>
      <c r="T66" s="249">
        <v>980.7</v>
      </c>
      <c r="U66" s="249">
        <v>1837.2</v>
      </c>
      <c r="V66" s="249">
        <v>0</v>
      </c>
      <c r="W66" s="249">
        <v>0</v>
      </c>
      <c r="X66" s="249">
        <v>0</v>
      </c>
      <c r="Y66" s="249">
        <v>0</v>
      </c>
    </row>
    <row r="67" s="1" customFormat="1" ht="25.5" customHeight="1" spans="1:25">
      <c r="A67" s="134"/>
      <c r="B67" s="134"/>
      <c r="C67" s="134"/>
      <c r="D67" s="134"/>
      <c r="E67" s="161"/>
      <c r="F67" s="282"/>
      <c r="G67" s="229" t="s">
        <v>524</v>
      </c>
      <c r="H67" s="137" t="s">
        <v>133</v>
      </c>
      <c r="I67" s="137" t="s">
        <v>34</v>
      </c>
      <c r="J67" s="302" t="s">
        <v>547</v>
      </c>
      <c r="K67" s="301" t="s">
        <v>548</v>
      </c>
      <c r="L67" s="214"/>
      <c r="M67" s="215"/>
      <c r="N67" s="215"/>
      <c r="O67" s="190">
        <v>0</v>
      </c>
      <c r="P67" s="190">
        <v>0</v>
      </c>
      <c r="Q67" s="214"/>
      <c r="R67" s="250">
        <v>0</v>
      </c>
      <c r="S67" s="250">
        <v>330.3</v>
      </c>
      <c r="T67" s="250">
        <v>294.2</v>
      </c>
      <c r="U67" s="250">
        <v>551.2</v>
      </c>
      <c r="V67" s="250">
        <v>2303</v>
      </c>
      <c r="W67" s="250">
        <v>2303</v>
      </c>
      <c r="X67" s="250">
        <v>2303</v>
      </c>
      <c r="Y67" s="250">
        <v>2303</v>
      </c>
    </row>
    <row r="68" s="1" customFormat="1" ht="20.25" customHeight="1" spans="1:25">
      <c r="A68" s="134"/>
      <c r="B68" s="134"/>
      <c r="C68" s="134"/>
      <c r="D68" s="134"/>
      <c r="E68" s="161"/>
      <c r="F68" s="282"/>
      <c r="G68" s="229"/>
      <c r="H68" s="137"/>
      <c r="I68" s="137"/>
      <c r="J68" s="229" t="s">
        <v>549</v>
      </c>
      <c r="K68" s="301">
        <v>612.244</v>
      </c>
      <c r="L68" s="214"/>
      <c r="M68" s="215"/>
      <c r="N68" s="215"/>
      <c r="O68" s="190">
        <v>0</v>
      </c>
      <c r="P68" s="190">
        <v>0</v>
      </c>
      <c r="Q68" s="214"/>
      <c r="R68" s="249">
        <v>0</v>
      </c>
      <c r="S68" s="249">
        <v>255</v>
      </c>
      <c r="T68" s="249">
        <v>327.3</v>
      </c>
      <c r="U68" s="249">
        <v>0</v>
      </c>
      <c r="V68" s="249">
        <v>0</v>
      </c>
      <c r="W68" s="249">
        <v>0</v>
      </c>
      <c r="X68" s="249">
        <v>0</v>
      </c>
      <c r="Y68" s="249">
        <v>0</v>
      </c>
    </row>
    <row r="69" s="1" customFormat="1" ht="34.2" customHeight="1" spans="1:25">
      <c r="A69" s="134"/>
      <c r="B69" s="134"/>
      <c r="C69" s="134"/>
      <c r="D69" s="134"/>
      <c r="E69" s="161"/>
      <c r="F69" s="282"/>
      <c r="G69" s="229"/>
      <c r="H69" s="137"/>
      <c r="I69" s="137"/>
      <c r="J69" s="229" t="s">
        <v>550</v>
      </c>
      <c r="K69" s="301">
        <v>244</v>
      </c>
      <c r="L69" s="214"/>
      <c r="M69" s="215"/>
      <c r="N69" s="215"/>
      <c r="O69" s="303">
        <v>0</v>
      </c>
      <c r="P69" s="190">
        <v>0</v>
      </c>
      <c r="Q69" s="214"/>
      <c r="R69" s="250">
        <v>0</v>
      </c>
      <c r="S69" s="250"/>
      <c r="T69" s="250">
        <v>0</v>
      </c>
      <c r="U69" s="348" t="s">
        <v>551</v>
      </c>
      <c r="V69" s="250"/>
      <c r="W69" s="250">
        <v>0</v>
      </c>
      <c r="X69" s="250">
        <v>0</v>
      </c>
      <c r="Y69" s="250">
        <v>0</v>
      </c>
    </row>
    <row r="70" s="1" customFormat="1" ht="16.5" customHeight="1" spans="1:25">
      <c r="A70" s="134"/>
      <c r="B70" s="134"/>
      <c r="C70" s="134"/>
      <c r="D70" s="134"/>
      <c r="E70" s="161"/>
      <c r="F70" s="282"/>
      <c r="G70" s="229"/>
      <c r="H70" s="137"/>
      <c r="I70" s="137"/>
      <c r="J70" s="229" t="s">
        <v>552</v>
      </c>
      <c r="K70" s="301">
        <v>612</v>
      </c>
      <c r="L70" s="214"/>
      <c r="M70" s="215"/>
      <c r="N70" s="215"/>
      <c r="O70" s="303">
        <v>0</v>
      </c>
      <c r="P70" s="190">
        <v>0</v>
      </c>
      <c r="Q70" s="214"/>
      <c r="R70" s="250">
        <v>0</v>
      </c>
      <c r="S70" s="250">
        <v>45</v>
      </c>
      <c r="T70" s="250">
        <v>57.75</v>
      </c>
      <c r="U70" s="250"/>
      <c r="V70" s="250"/>
      <c r="W70" s="250"/>
      <c r="X70" s="250"/>
      <c r="Y70" s="250"/>
    </row>
    <row r="71" s="1" customFormat="1" ht="15.75" customHeight="1" spans="1:25">
      <c r="A71" s="134"/>
      <c r="B71" s="134"/>
      <c r="C71" s="134"/>
      <c r="D71" s="134"/>
      <c r="E71" s="161"/>
      <c r="F71" s="282"/>
      <c r="G71" s="229"/>
      <c r="H71" s="137"/>
      <c r="I71" s="137"/>
      <c r="J71" s="302" t="s">
        <v>553</v>
      </c>
      <c r="K71" s="301">
        <v>244</v>
      </c>
      <c r="L71" s="214"/>
      <c r="M71" s="215"/>
      <c r="N71" s="215"/>
      <c r="O71" s="304">
        <v>1900</v>
      </c>
      <c r="P71" s="214"/>
      <c r="Q71" s="214"/>
      <c r="R71" s="349">
        <v>0</v>
      </c>
      <c r="S71" s="274">
        <v>0</v>
      </c>
      <c r="T71" s="274">
        <v>0</v>
      </c>
      <c r="U71" s="274">
        <v>0</v>
      </c>
      <c r="V71" s="274">
        <v>0</v>
      </c>
      <c r="W71" s="274">
        <v>0</v>
      </c>
      <c r="X71" s="274">
        <v>0</v>
      </c>
      <c r="Y71" s="274">
        <v>0</v>
      </c>
    </row>
    <row r="72" s="1" customFormat="1" ht="15.75" customHeight="1" spans="1:25">
      <c r="A72" s="134"/>
      <c r="B72" s="134"/>
      <c r="C72" s="134"/>
      <c r="D72" s="134"/>
      <c r="E72" s="161"/>
      <c r="F72" s="282"/>
      <c r="G72" s="283" t="s">
        <v>496</v>
      </c>
      <c r="H72" s="159" t="s">
        <v>133</v>
      </c>
      <c r="I72" s="305" t="s">
        <v>34</v>
      </c>
      <c r="J72" s="229" t="s">
        <v>554</v>
      </c>
      <c r="K72" s="301">
        <v>612</v>
      </c>
      <c r="L72" s="306"/>
      <c r="M72" s="307"/>
      <c r="N72" s="307"/>
      <c r="O72" s="185">
        <v>1900</v>
      </c>
      <c r="P72" s="308"/>
      <c r="Q72" s="350"/>
      <c r="R72" s="351"/>
      <c r="S72" s="352"/>
      <c r="T72" s="352"/>
      <c r="U72" s="274"/>
      <c r="V72" s="274"/>
      <c r="W72" s="274"/>
      <c r="X72" s="274"/>
      <c r="Y72" s="274"/>
    </row>
    <row r="73" s="1" customFormat="1" ht="15.75" customHeight="1" spans="1:25">
      <c r="A73" s="134"/>
      <c r="B73" s="134"/>
      <c r="C73" s="134"/>
      <c r="D73" s="134"/>
      <c r="E73" s="161"/>
      <c r="F73" s="282"/>
      <c r="G73" s="283"/>
      <c r="H73" s="159"/>
      <c r="I73" s="305"/>
      <c r="J73" s="229" t="s">
        <v>555</v>
      </c>
      <c r="K73" s="301">
        <v>612</v>
      </c>
      <c r="L73" s="306"/>
      <c r="M73" s="307"/>
      <c r="N73" s="307"/>
      <c r="O73" s="309"/>
      <c r="P73" s="310"/>
      <c r="Q73" s="214"/>
      <c r="R73" s="349"/>
      <c r="S73" s="66"/>
      <c r="T73" s="66">
        <v>480.1</v>
      </c>
      <c r="U73" s="274"/>
      <c r="V73" s="274"/>
      <c r="W73" s="274"/>
      <c r="X73" s="274"/>
      <c r="Y73" s="274"/>
    </row>
    <row r="74" s="1" customFormat="1" ht="15.75" customHeight="1" spans="1:25">
      <c r="A74" s="138"/>
      <c r="B74" s="138"/>
      <c r="C74" s="138"/>
      <c r="D74" s="138"/>
      <c r="E74" s="162"/>
      <c r="F74" s="148"/>
      <c r="G74" s="283"/>
      <c r="H74" s="159"/>
      <c r="I74" s="305"/>
      <c r="J74" s="229" t="s">
        <v>556</v>
      </c>
      <c r="K74" s="301">
        <v>612</v>
      </c>
      <c r="L74" s="306"/>
      <c r="M74" s="307"/>
      <c r="N74" s="307"/>
      <c r="O74" s="306"/>
      <c r="P74" s="311"/>
      <c r="Q74" s="215"/>
      <c r="R74" s="190"/>
      <c r="S74" s="214"/>
      <c r="T74" s="214">
        <v>84.7</v>
      </c>
      <c r="U74" s="243"/>
      <c r="V74" s="243"/>
      <c r="W74" s="243"/>
      <c r="X74" s="243"/>
      <c r="Y74" s="243"/>
    </row>
    <row r="75" s="1" customFormat="1" ht="82.5" customHeight="1" spans="1:25">
      <c r="A75" s="141" t="s">
        <v>33</v>
      </c>
      <c r="B75" s="141" t="s">
        <v>174</v>
      </c>
      <c r="C75" s="141" t="s">
        <v>50</v>
      </c>
      <c r="D75" s="141" t="s">
        <v>103</v>
      </c>
      <c r="E75" s="142" t="s">
        <v>557</v>
      </c>
      <c r="F75" s="129" t="s">
        <v>523</v>
      </c>
      <c r="G75" s="141" t="s">
        <v>496</v>
      </c>
      <c r="H75" s="141" t="s">
        <v>133</v>
      </c>
      <c r="I75" s="141" t="s">
        <v>34</v>
      </c>
      <c r="J75" s="312" t="s">
        <v>558</v>
      </c>
      <c r="K75" s="312" t="s">
        <v>559</v>
      </c>
      <c r="L75" s="185">
        <v>0</v>
      </c>
      <c r="M75" s="185">
        <v>0</v>
      </c>
      <c r="N75" s="185">
        <v>0</v>
      </c>
      <c r="O75" s="185">
        <v>0</v>
      </c>
      <c r="P75" s="185">
        <v>9.5</v>
      </c>
      <c r="Q75" s="260">
        <v>0</v>
      </c>
      <c r="R75" s="261">
        <v>0</v>
      </c>
      <c r="S75" s="262">
        <v>0</v>
      </c>
      <c r="T75" s="262">
        <v>0</v>
      </c>
      <c r="U75" s="258">
        <v>0</v>
      </c>
      <c r="V75" s="258">
        <v>0</v>
      </c>
      <c r="W75" s="258">
        <v>0</v>
      </c>
      <c r="X75" s="258">
        <v>0</v>
      </c>
      <c r="Y75" s="258">
        <v>0</v>
      </c>
    </row>
    <row r="76" s="1" customFormat="1" ht="48" customHeight="1" spans="1:25">
      <c r="A76" s="141" t="s">
        <v>33</v>
      </c>
      <c r="B76" s="141" t="s">
        <v>174</v>
      </c>
      <c r="C76" s="141" t="s">
        <v>33</v>
      </c>
      <c r="D76" s="141"/>
      <c r="E76" s="142" t="s">
        <v>560</v>
      </c>
      <c r="F76" s="129" t="s">
        <v>523</v>
      </c>
      <c r="G76" s="141" t="s">
        <v>496</v>
      </c>
      <c r="H76" s="141" t="s">
        <v>133</v>
      </c>
      <c r="I76" s="141" t="s">
        <v>34</v>
      </c>
      <c r="J76" s="312" t="s">
        <v>561</v>
      </c>
      <c r="K76" s="312" t="s">
        <v>562</v>
      </c>
      <c r="L76" s="185">
        <v>0</v>
      </c>
      <c r="M76" s="185">
        <v>994.6</v>
      </c>
      <c r="N76" s="313">
        <v>1581.7</v>
      </c>
      <c r="O76" s="185">
        <v>1656.2</v>
      </c>
      <c r="P76" s="185">
        <v>1764</v>
      </c>
      <c r="Q76" s="252">
        <v>0</v>
      </c>
      <c r="R76" s="249">
        <v>5</v>
      </c>
      <c r="S76" s="249">
        <v>0</v>
      </c>
      <c r="T76" s="249">
        <v>1902.7</v>
      </c>
      <c r="U76" s="249">
        <v>1771.6</v>
      </c>
      <c r="V76" s="249">
        <v>442.9</v>
      </c>
      <c r="W76" s="249">
        <v>0</v>
      </c>
      <c r="X76" s="249">
        <v>0</v>
      </c>
      <c r="Y76" s="249">
        <v>0</v>
      </c>
    </row>
    <row r="77" s="1" customFormat="1" ht="37.5" customHeight="1" spans="1:25">
      <c r="A77" s="141" t="s">
        <v>33</v>
      </c>
      <c r="B77" s="141" t="s">
        <v>174</v>
      </c>
      <c r="C77" s="141" t="s">
        <v>33</v>
      </c>
      <c r="D77" s="141" t="s">
        <v>34</v>
      </c>
      <c r="E77" s="142" t="s">
        <v>171</v>
      </c>
      <c r="F77" s="129" t="s">
        <v>523</v>
      </c>
      <c r="G77" s="141" t="s">
        <v>496</v>
      </c>
      <c r="H77" s="141" t="s">
        <v>133</v>
      </c>
      <c r="I77" s="141" t="s">
        <v>34</v>
      </c>
      <c r="J77" s="312" t="s">
        <v>531</v>
      </c>
      <c r="K77" s="312" t="s">
        <v>562</v>
      </c>
      <c r="L77" s="190"/>
      <c r="M77" s="191"/>
      <c r="N77" s="191"/>
      <c r="O77" s="192"/>
      <c r="P77" s="192">
        <v>30</v>
      </c>
      <c r="Q77" s="192">
        <v>0</v>
      </c>
      <c r="R77" s="353">
        <v>54</v>
      </c>
      <c r="S77" s="249">
        <v>31.9</v>
      </c>
      <c r="T77" s="249">
        <v>0</v>
      </c>
      <c r="U77" s="249">
        <v>0</v>
      </c>
      <c r="V77" s="249">
        <v>0</v>
      </c>
      <c r="W77" s="249">
        <v>0</v>
      </c>
      <c r="X77" s="249">
        <v>0</v>
      </c>
      <c r="Y77" s="249">
        <v>0</v>
      </c>
    </row>
    <row r="78" s="1" customFormat="1" ht="84" customHeight="1" spans="1:25">
      <c r="A78" s="141" t="s">
        <v>33</v>
      </c>
      <c r="B78" s="141" t="s">
        <v>174</v>
      </c>
      <c r="C78" s="141" t="s">
        <v>67</v>
      </c>
      <c r="D78" s="141"/>
      <c r="E78" s="142" t="s">
        <v>563</v>
      </c>
      <c r="F78" s="129" t="s">
        <v>523</v>
      </c>
      <c r="G78" s="141" t="s">
        <v>496</v>
      </c>
      <c r="H78" s="141" t="s">
        <v>133</v>
      </c>
      <c r="I78" s="141" t="s">
        <v>34</v>
      </c>
      <c r="J78" s="312" t="s">
        <v>564</v>
      </c>
      <c r="K78" s="312" t="s">
        <v>559</v>
      </c>
      <c r="L78" s="185">
        <v>0</v>
      </c>
      <c r="M78" s="185">
        <v>0</v>
      </c>
      <c r="N78" s="185">
        <v>0</v>
      </c>
      <c r="O78" s="185">
        <v>0</v>
      </c>
      <c r="P78" s="185">
        <v>0</v>
      </c>
      <c r="Q78" s="185">
        <v>0</v>
      </c>
      <c r="R78" s="267">
        <v>1515.2</v>
      </c>
      <c r="S78" s="246">
        <v>1313.1</v>
      </c>
      <c r="T78" s="246">
        <v>808.1</v>
      </c>
      <c r="U78" s="354">
        <v>505.1</v>
      </c>
      <c r="V78" s="354">
        <v>6</v>
      </c>
      <c r="W78" s="354">
        <v>891.5</v>
      </c>
      <c r="X78" s="354">
        <v>827.1</v>
      </c>
      <c r="Y78" s="354">
        <v>827.1</v>
      </c>
    </row>
    <row r="79" s="1" customFormat="1" ht="92.25" customHeight="1" spans="1:25">
      <c r="A79" s="141" t="s">
        <v>33</v>
      </c>
      <c r="B79" s="141" t="s">
        <v>174</v>
      </c>
      <c r="C79" s="141" t="s">
        <v>67</v>
      </c>
      <c r="D79" s="141" t="s">
        <v>103</v>
      </c>
      <c r="E79" s="142" t="s">
        <v>565</v>
      </c>
      <c r="F79" s="129" t="s">
        <v>523</v>
      </c>
      <c r="G79" s="141" t="s">
        <v>496</v>
      </c>
      <c r="H79" s="141" t="s">
        <v>133</v>
      </c>
      <c r="I79" s="141" t="s">
        <v>34</v>
      </c>
      <c r="J79" s="312" t="s">
        <v>564</v>
      </c>
      <c r="K79" s="312" t="s">
        <v>559</v>
      </c>
      <c r="L79" s="185">
        <v>0</v>
      </c>
      <c r="M79" s="185">
        <v>0</v>
      </c>
      <c r="N79" s="185">
        <v>0</v>
      </c>
      <c r="O79" s="185">
        <v>0</v>
      </c>
      <c r="P79" s="314">
        <v>1214</v>
      </c>
      <c r="Q79" s="252">
        <v>0</v>
      </c>
      <c r="R79" s="264">
        <v>0</v>
      </c>
      <c r="S79" s="265">
        <v>0</v>
      </c>
      <c r="T79" s="265">
        <v>808.08</v>
      </c>
      <c r="U79" s="258">
        <v>505.1</v>
      </c>
      <c r="V79" s="258">
        <v>6</v>
      </c>
      <c r="W79" s="258">
        <v>891.5</v>
      </c>
      <c r="X79" s="258">
        <v>827.1</v>
      </c>
      <c r="Y79" s="258">
        <v>827.1</v>
      </c>
    </row>
    <row r="80" s="1" customFormat="1" ht="92.25" customHeight="1" spans="1:25">
      <c r="A80" s="141" t="s">
        <v>33</v>
      </c>
      <c r="B80" s="141" t="s">
        <v>174</v>
      </c>
      <c r="C80" s="141" t="s">
        <v>220</v>
      </c>
      <c r="D80" s="141"/>
      <c r="E80" s="142" t="s">
        <v>566</v>
      </c>
      <c r="F80" s="129" t="s">
        <v>523</v>
      </c>
      <c r="G80" s="141" t="s">
        <v>496</v>
      </c>
      <c r="H80" s="141" t="s">
        <v>133</v>
      </c>
      <c r="I80" s="141" t="s">
        <v>34</v>
      </c>
      <c r="J80" s="312" t="s">
        <v>567</v>
      </c>
      <c r="K80" s="312" t="s">
        <v>559</v>
      </c>
      <c r="L80" s="185">
        <v>0</v>
      </c>
      <c r="M80" s="185">
        <v>0</v>
      </c>
      <c r="N80" s="185">
        <v>0</v>
      </c>
      <c r="O80" s="185">
        <v>0</v>
      </c>
      <c r="P80" s="185">
        <v>6575.2</v>
      </c>
      <c r="Q80" s="252">
        <v>0</v>
      </c>
      <c r="R80" s="264">
        <v>0</v>
      </c>
      <c r="S80" s="265">
        <v>0</v>
      </c>
      <c r="T80" s="265">
        <v>0</v>
      </c>
      <c r="U80" s="258">
        <v>0</v>
      </c>
      <c r="V80" s="258">
        <v>0</v>
      </c>
      <c r="W80" s="258">
        <v>0</v>
      </c>
      <c r="X80" s="258">
        <v>0</v>
      </c>
      <c r="Y80" s="258">
        <v>0</v>
      </c>
    </row>
    <row r="81" s="1" customFormat="1" customHeight="1" spans="1:25">
      <c r="A81" s="125" t="s">
        <v>33</v>
      </c>
      <c r="B81" s="125" t="s">
        <v>222</v>
      </c>
      <c r="C81" s="141"/>
      <c r="D81" s="208"/>
      <c r="E81" s="126" t="s">
        <v>59</v>
      </c>
      <c r="F81" s="127" t="s">
        <v>485</v>
      </c>
      <c r="G81" s="128">
        <v>127</v>
      </c>
      <c r="H81" s="128" t="s">
        <v>493</v>
      </c>
      <c r="I81" s="128" t="s">
        <v>494</v>
      </c>
      <c r="J81" s="208"/>
      <c r="K81" s="130"/>
      <c r="L81" s="183">
        <f t="shared" ref="L81:Y81" si="4">L82</f>
        <v>2958.1</v>
      </c>
      <c r="M81" s="183">
        <f t="shared" si="4"/>
        <v>3379.7</v>
      </c>
      <c r="N81" s="183">
        <f t="shared" si="4"/>
        <v>5347</v>
      </c>
      <c r="O81" s="183">
        <f t="shared" si="4"/>
        <v>5918.5</v>
      </c>
      <c r="P81" s="183">
        <f t="shared" si="4"/>
        <v>6362.7</v>
      </c>
      <c r="Q81" s="183">
        <v>6197.6</v>
      </c>
      <c r="R81" s="183">
        <f t="shared" si="4"/>
        <v>6228.3</v>
      </c>
      <c r="S81" s="266">
        <f t="shared" si="4"/>
        <v>5741.5</v>
      </c>
      <c r="T81" s="266">
        <f t="shared" si="4"/>
        <v>5840.5</v>
      </c>
      <c r="U81" s="266">
        <f t="shared" si="4"/>
        <v>7851.6</v>
      </c>
      <c r="V81" s="266">
        <f t="shared" si="4"/>
        <v>7636.1</v>
      </c>
      <c r="W81" s="266">
        <f t="shared" si="4"/>
        <v>7627.2</v>
      </c>
      <c r="X81" s="266">
        <f t="shared" si="4"/>
        <v>10593.2</v>
      </c>
      <c r="Y81" s="266">
        <f t="shared" si="4"/>
        <v>10593.2</v>
      </c>
    </row>
    <row r="82" s="1" customFormat="1" ht="36.6" customHeight="1" spans="1:25">
      <c r="A82" s="125"/>
      <c r="B82" s="125"/>
      <c r="C82" s="141"/>
      <c r="D82" s="208"/>
      <c r="E82" s="126"/>
      <c r="F82" s="129" t="s">
        <v>568</v>
      </c>
      <c r="G82" s="130">
        <v>127</v>
      </c>
      <c r="H82" s="130" t="s">
        <v>493</v>
      </c>
      <c r="I82" s="130" t="s">
        <v>494</v>
      </c>
      <c r="J82" s="208"/>
      <c r="K82" s="185"/>
      <c r="L82" s="183">
        <f>L88+L89+L90+L91+L92+L99+L104</f>
        <v>2958.1</v>
      </c>
      <c r="M82" s="183">
        <v>3379.7</v>
      </c>
      <c r="N82" s="183">
        <f>N98+N85+N83</f>
        <v>5347</v>
      </c>
      <c r="O82" s="183">
        <f>O98+O85+O83+O86+O87</f>
        <v>5918.5</v>
      </c>
      <c r="P82" s="183">
        <v>6362.7</v>
      </c>
      <c r="Q82" s="183">
        <f t="shared" ref="Q82:T82" si="5">Q98+Q85+Q83+Q86+Q87+Q84</f>
        <v>6197.6</v>
      </c>
      <c r="R82" s="184">
        <v>6228.3</v>
      </c>
      <c r="S82" s="245">
        <f t="shared" si="5"/>
        <v>5741.5</v>
      </c>
      <c r="T82" s="245">
        <f t="shared" si="5"/>
        <v>5840.5</v>
      </c>
      <c r="U82" s="266">
        <f>U98+U85+U83+U86+U87+U84+U101+U102+U103+U104</f>
        <v>7851.6</v>
      </c>
      <c r="V82" s="245">
        <v>7636.1</v>
      </c>
      <c r="W82" s="245">
        <v>7627.2</v>
      </c>
      <c r="X82" s="245">
        <v>10593.2</v>
      </c>
      <c r="Y82" s="245">
        <v>10593.2</v>
      </c>
    </row>
    <row r="83" s="1" customFormat="1" ht="51" customHeight="1" spans="1:25">
      <c r="A83" s="131" t="s">
        <v>33</v>
      </c>
      <c r="B83" s="131" t="s">
        <v>222</v>
      </c>
      <c r="C83" s="131" t="s">
        <v>34</v>
      </c>
      <c r="D83" s="228"/>
      <c r="E83" s="146" t="s">
        <v>223</v>
      </c>
      <c r="F83" s="284" t="s">
        <v>568</v>
      </c>
      <c r="G83" s="157" t="s">
        <v>496</v>
      </c>
      <c r="H83" s="157" t="s">
        <v>133</v>
      </c>
      <c r="I83" s="157" t="s">
        <v>34</v>
      </c>
      <c r="J83" s="226" t="s">
        <v>569</v>
      </c>
      <c r="K83" s="227" t="s">
        <v>570</v>
      </c>
      <c r="L83" s="212">
        <v>0</v>
      </c>
      <c r="M83" s="315" t="s">
        <v>571</v>
      </c>
      <c r="N83" s="316">
        <v>3137</v>
      </c>
      <c r="O83" s="317">
        <v>5666.6</v>
      </c>
      <c r="P83" s="318">
        <v>6232.7</v>
      </c>
      <c r="Q83" s="355">
        <v>6049.1</v>
      </c>
      <c r="R83" s="356">
        <v>6484</v>
      </c>
      <c r="S83" s="357">
        <v>5635.7</v>
      </c>
      <c r="T83" s="357">
        <v>5745.6</v>
      </c>
      <c r="U83" s="358">
        <v>7077.9</v>
      </c>
      <c r="V83" s="357">
        <v>6852.1</v>
      </c>
      <c r="W83" s="357">
        <v>6852.2</v>
      </c>
      <c r="X83" s="357">
        <v>6852.2</v>
      </c>
      <c r="Y83" s="357">
        <v>6852.2</v>
      </c>
    </row>
    <row r="84" s="1" customFormat="1" ht="18" customHeight="1" spans="1:25">
      <c r="A84" s="134"/>
      <c r="B84" s="134"/>
      <c r="C84" s="134"/>
      <c r="D84" s="285"/>
      <c r="E84" s="146"/>
      <c r="F84" s="286"/>
      <c r="G84" s="131" t="s">
        <v>496</v>
      </c>
      <c r="H84" s="131" t="s">
        <v>133</v>
      </c>
      <c r="I84" s="131" t="s">
        <v>34</v>
      </c>
      <c r="J84" s="226" t="s">
        <v>572</v>
      </c>
      <c r="K84" s="227">
        <v>611</v>
      </c>
      <c r="L84" s="214"/>
      <c r="M84" s="319"/>
      <c r="N84" s="191"/>
      <c r="O84" s="192"/>
      <c r="P84" s="192"/>
      <c r="Q84" s="321">
        <v>13.9</v>
      </c>
      <c r="R84" s="353">
        <v>13</v>
      </c>
      <c r="S84" s="249">
        <v>1.8</v>
      </c>
      <c r="T84" s="249">
        <v>0.9</v>
      </c>
      <c r="U84" s="192">
        <v>0</v>
      </c>
      <c r="V84" s="249">
        <v>10.7</v>
      </c>
      <c r="W84" s="249">
        <v>10.7</v>
      </c>
      <c r="X84" s="249">
        <v>10.7</v>
      </c>
      <c r="Y84" s="249">
        <v>10.7</v>
      </c>
    </row>
    <row r="85" s="1" customFormat="1" ht="26.25" customHeight="1" spans="1:25">
      <c r="A85" s="134"/>
      <c r="B85" s="134"/>
      <c r="C85" s="134"/>
      <c r="D85" s="285"/>
      <c r="E85" s="146"/>
      <c r="F85" s="286"/>
      <c r="G85" s="134"/>
      <c r="H85" s="134"/>
      <c r="I85" s="285"/>
      <c r="J85" s="229" t="s">
        <v>573</v>
      </c>
      <c r="K85" s="230">
        <v>611</v>
      </c>
      <c r="L85" s="214"/>
      <c r="M85" s="319"/>
      <c r="N85" s="320">
        <v>834</v>
      </c>
      <c r="O85" s="197"/>
      <c r="P85" s="321"/>
      <c r="Q85" s="321"/>
      <c r="R85" s="359"/>
      <c r="S85" s="243"/>
      <c r="T85" s="243"/>
      <c r="U85" s="360"/>
      <c r="V85" s="243"/>
      <c r="W85" s="243"/>
      <c r="X85" s="243"/>
      <c r="Y85" s="243"/>
    </row>
    <row r="86" s="1" customFormat="1" ht="16.5" customHeight="1" spans="1:25">
      <c r="A86" s="134"/>
      <c r="B86" s="134"/>
      <c r="C86" s="134"/>
      <c r="D86" s="285"/>
      <c r="E86" s="146"/>
      <c r="F86" s="286"/>
      <c r="G86" s="134"/>
      <c r="H86" s="134"/>
      <c r="I86" s="285"/>
      <c r="J86" s="229" t="s">
        <v>574</v>
      </c>
      <c r="K86" s="230">
        <v>611</v>
      </c>
      <c r="L86" s="214"/>
      <c r="M86" s="319"/>
      <c r="N86" s="319"/>
      <c r="O86" s="192">
        <v>0</v>
      </c>
      <c r="P86" s="321"/>
      <c r="Q86" s="321"/>
      <c r="R86" s="359"/>
      <c r="S86" s="361"/>
      <c r="T86" s="361"/>
      <c r="U86" s="362"/>
      <c r="V86" s="361"/>
      <c r="W86" s="361"/>
      <c r="X86" s="361"/>
      <c r="Y86" s="361"/>
    </row>
    <row r="87" s="1" customFormat="1" ht="17.25" customHeight="1" spans="1:25">
      <c r="A87" s="138"/>
      <c r="B87" s="138"/>
      <c r="C87" s="138"/>
      <c r="D87" s="287"/>
      <c r="E87" s="146"/>
      <c r="F87" s="288"/>
      <c r="G87" s="138"/>
      <c r="H87" s="138"/>
      <c r="I87" s="287"/>
      <c r="J87" s="229" t="s">
        <v>575</v>
      </c>
      <c r="K87" s="230">
        <v>612</v>
      </c>
      <c r="L87" s="214"/>
      <c r="M87" s="319"/>
      <c r="N87" s="319"/>
      <c r="O87" s="192">
        <v>188.1</v>
      </c>
      <c r="P87" s="321">
        <v>47.2</v>
      </c>
      <c r="Q87" s="321">
        <v>120.2</v>
      </c>
      <c r="R87" s="359">
        <v>0</v>
      </c>
      <c r="S87" s="66">
        <v>90.4</v>
      </c>
      <c r="T87" s="361">
        <v>58.6</v>
      </c>
      <c r="U87" s="362">
        <v>9.9</v>
      </c>
      <c r="V87" s="361"/>
      <c r="W87" s="361"/>
      <c r="X87" s="361"/>
      <c r="Y87" s="361"/>
    </row>
    <row r="88" s="1" customFormat="1" ht="39" customHeight="1" spans="1:25">
      <c r="A88" s="141" t="s">
        <v>33</v>
      </c>
      <c r="B88" s="141" t="s">
        <v>222</v>
      </c>
      <c r="C88" s="141" t="s">
        <v>34</v>
      </c>
      <c r="D88" s="208">
        <v>1</v>
      </c>
      <c r="E88" s="142" t="s">
        <v>446</v>
      </c>
      <c r="F88" s="129" t="s">
        <v>568</v>
      </c>
      <c r="G88" s="141" t="s">
        <v>496</v>
      </c>
      <c r="H88" s="141" t="s">
        <v>133</v>
      </c>
      <c r="I88" s="141" t="s">
        <v>34</v>
      </c>
      <c r="J88" s="138" t="s">
        <v>576</v>
      </c>
      <c r="K88" s="322">
        <v>611</v>
      </c>
      <c r="L88" s="204">
        <v>2880.5</v>
      </c>
      <c r="M88" s="323">
        <v>0</v>
      </c>
      <c r="N88" s="323">
        <v>0</v>
      </c>
      <c r="O88" s="323">
        <v>0</v>
      </c>
      <c r="P88" s="323">
        <v>0</v>
      </c>
      <c r="Q88" s="323">
        <v>0</v>
      </c>
      <c r="R88" s="363">
        <v>0</v>
      </c>
      <c r="S88" s="363">
        <v>0</v>
      </c>
      <c r="T88" s="363">
        <v>0</v>
      </c>
      <c r="U88" s="323">
        <v>0</v>
      </c>
      <c r="V88" s="363">
        <v>0</v>
      </c>
      <c r="W88" s="363">
        <v>0</v>
      </c>
      <c r="X88" s="363">
        <v>0</v>
      </c>
      <c r="Y88" s="363">
        <v>0</v>
      </c>
    </row>
    <row r="89" s="1" customFormat="1" ht="50.25" hidden="1" customHeight="1" spans="1:25">
      <c r="A89" s="141" t="s">
        <v>33</v>
      </c>
      <c r="B89" s="141" t="s">
        <v>222</v>
      </c>
      <c r="C89" s="141" t="s">
        <v>34</v>
      </c>
      <c r="D89" s="208">
        <v>2</v>
      </c>
      <c r="E89" s="142" t="s">
        <v>577</v>
      </c>
      <c r="F89" s="129" t="s">
        <v>578</v>
      </c>
      <c r="G89" s="141" t="s">
        <v>496</v>
      </c>
      <c r="H89" s="141" t="s">
        <v>133</v>
      </c>
      <c r="I89" s="220" t="s">
        <v>34</v>
      </c>
      <c r="J89" s="141" t="s">
        <v>576</v>
      </c>
      <c r="K89" s="324">
        <v>611</v>
      </c>
      <c r="L89" s="185">
        <v>0</v>
      </c>
      <c r="M89" s="185">
        <v>0</v>
      </c>
      <c r="N89" s="185">
        <v>0</v>
      </c>
      <c r="O89" s="185">
        <v>0</v>
      </c>
      <c r="P89" s="185">
        <v>0</v>
      </c>
      <c r="Q89" s="252">
        <v>0</v>
      </c>
      <c r="R89" s="54"/>
      <c r="S89" s="243"/>
      <c r="T89" s="243"/>
      <c r="U89" s="360"/>
      <c r="V89" s="243"/>
      <c r="W89" s="243"/>
      <c r="X89" s="243"/>
      <c r="Y89" s="243"/>
    </row>
    <row r="90" s="1" customFormat="1" ht="49.5" hidden="1" customHeight="1" spans="1:25">
      <c r="A90" s="131" t="s">
        <v>33</v>
      </c>
      <c r="B90" s="131" t="s">
        <v>222</v>
      </c>
      <c r="C90" s="131" t="s">
        <v>34</v>
      </c>
      <c r="D90" s="289">
        <v>3</v>
      </c>
      <c r="E90" s="143" t="s">
        <v>538</v>
      </c>
      <c r="F90" s="144" t="s">
        <v>578</v>
      </c>
      <c r="G90" s="131" t="s">
        <v>496</v>
      </c>
      <c r="H90" s="131" t="s">
        <v>133</v>
      </c>
      <c r="I90" s="226" t="s">
        <v>34</v>
      </c>
      <c r="J90" s="226" t="s">
        <v>579</v>
      </c>
      <c r="K90" s="325">
        <v>611</v>
      </c>
      <c r="L90" s="186">
        <v>0</v>
      </c>
      <c r="M90" s="186">
        <v>0</v>
      </c>
      <c r="N90" s="186">
        <v>0</v>
      </c>
      <c r="O90" s="186">
        <v>0</v>
      </c>
      <c r="P90" s="186">
        <v>0</v>
      </c>
      <c r="Q90" s="364">
        <v>0</v>
      </c>
      <c r="R90" s="276"/>
      <c r="S90" s="365"/>
      <c r="T90" s="365"/>
      <c r="U90" s="366"/>
      <c r="V90" s="365"/>
      <c r="W90" s="365"/>
      <c r="X90" s="365"/>
      <c r="Y90" s="365"/>
    </row>
    <row r="91" s="89" customFormat="1" ht="41.25" customHeight="1" spans="1:52">
      <c r="A91" s="137" t="s">
        <v>33</v>
      </c>
      <c r="B91" s="137" t="s">
        <v>222</v>
      </c>
      <c r="C91" s="137" t="s">
        <v>34</v>
      </c>
      <c r="D91" s="290">
        <v>2</v>
      </c>
      <c r="E91" s="146" t="s">
        <v>169</v>
      </c>
      <c r="F91" s="145" t="s">
        <v>568</v>
      </c>
      <c r="G91" s="137" t="s">
        <v>496</v>
      </c>
      <c r="H91" s="137" t="s">
        <v>133</v>
      </c>
      <c r="I91" s="229" t="s">
        <v>34</v>
      </c>
      <c r="J91" s="137" t="s">
        <v>576</v>
      </c>
      <c r="K91" s="326">
        <v>611</v>
      </c>
      <c r="L91" s="190">
        <v>77.6</v>
      </c>
      <c r="M91" s="190">
        <v>0</v>
      </c>
      <c r="N91" s="190">
        <v>0</v>
      </c>
      <c r="O91" s="190">
        <v>0</v>
      </c>
      <c r="P91" s="190">
        <v>0</v>
      </c>
      <c r="Q91" s="190">
        <v>0</v>
      </c>
      <c r="R91" s="257">
        <v>0</v>
      </c>
      <c r="S91" s="258">
        <v>0</v>
      </c>
      <c r="T91" s="258">
        <v>0</v>
      </c>
      <c r="U91" s="367">
        <v>0</v>
      </c>
      <c r="V91" s="258">
        <v>0</v>
      </c>
      <c r="W91" s="258">
        <v>0</v>
      </c>
      <c r="X91" s="258">
        <v>0</v>
      </c>
      <c r="Y91" s="379">
        <v>0</v>
      </c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380"/>
    </row>
    <row r="92" s="1" customFormat="1" ht="51" hidden="1" customHeight="1" spans="1:25">
      <c r="A92" s="131"/>
      <c r="B92" s="131"/>
      <c r="C92" s="131"/>
      <c r="D92" s="228"/>
      <c r="E92" s="146"/>
      <c r="F92" s="284"/>
      <c r="G92" s="291"/>
      <c r="H92" s="291"/>
      <c r="I92" s="291"/>
      <c r="J92" s="229"/>
      <c r="K92" s="230"/>
      <c r="L92" s="76"/>
      <c r="M92" s="191"/>
      <c r="N92" s="191"/>
      <c r="O92" s="192"/>
      <c r="P92" s="192"/>
      <c r="Q92" s="321"/>
      <c r="R92" s="249"/>
      <c r="S92" s="249"/>
      <c r="T92" s="249"/>
      <c r="U92" s="192"/>
      <c r="V92" s="249"/>
      <c r="W92" s="249"/>
      <c r="X92" s="249"/>
      <c r="Y92" s="249"/>
    </row>
    <row r="93" s="1" customFormat="1" ht="18" hidden="1" customHeight="1" spans="1:25">
      <c r="A93" s="134"/>
      <c r="B93" s="134"/>
      <c r="C93" s="134"/>
      <c r="D93" s="285"/>
      <c r="E93" s="146"/>
      <c r="F93" s="286"/>
      <c r="G93" s="134"/>
      <c r="H93" s="134"/>
      <c r="I93" s="134"/>
      <c r="J93" s="233"/>
      <c r="K93" s="234"/>
      <c r="L93" s="327"/>
      <c r="M93" s="328"/>
      <c r="N93" s="328"/>
      <c r="O93" s="329"/>
      <c r="P93" s="329"/>
      <c r="Q93" s="332"/>
      <c r="R93" s="274"/>
      <c r="S93" s="274"/>
      <c r="T93" s="274"/>
      <c r="U93" s="332"/>
      <c r="V93" s="274"/>
      <c r="W93" s="274"/>
      <c r="X93" s="274"/>
      <c r="Y93" s="274"/>
    </row>
    <row r="94" s="1" customFormat="1" ht="26.25" hidden="1" customHeight="1" spans="1:25">
      <c r="A94" s="134"/>
      <c r="B94" s="134"/>
      <c r="C94" s="134"/>
      <c r="D94" s="285"/>
      <c r="E94" s="146"/>
      <c r="F94" s="286"/>
      <c r="G94" s="134"/>
      <c r="H94" s="134"/>
      <c r="I94" s="285"/>
      <c r="J94" s="229"/>
      <c r="K94" s="230"/>
      <c r="L94" s="76"/>
      <c r="M94" s="330"/>
      <c r="N94" s="331"/>
      <c r="O94" s="332"/>
      <c r="P94" s="63"/>
      <c r="Q94" s="63"/>
      <c r="R94" s="66"/>
      <c r="S94" s="274"/>
      <c r="T94" s="274"/>
      <c r="U94" s="332"/>
      <c r="V94" s="274"/>
      <c r="W94" s="274"/>
      <c r="X94" s="274"/>
      <c r="Y94" s="274"/>
    </row>
    <row r="95" s="1" customFormat="1" ht="16.5" hidden="1" customHeight="1" spans="1:25">
      <c r="A95" s="134"/>
      <c r="B95" s="134"/>
      <c r="C95" s="134"/>
      <c r="D95" s="285"/>
      <c r="E95" s="146"/>
      <c r="F95" s="286"/>
      <c r="G95" s="134"/>
      <c r="H95" s="134"/>
      <c r="I95" s="134"/>
      <c r="J95" s="312"/>
      <c r="K95" s="333"/>
      <c r="L95" s="76"/>
      <c r="M95" s="330"/>
      <c r="N95" s="334"/>
      <c r="O95" s="63"/>
      <c r="P95" s="335"/>
      <c r="Q95" s="368"/>
      <c r="R95" s="66"/>
      <c r="S95" s="274"/>
      <c r="T95" s="274"/>
      <c r="U95" s="332"/>
      <c r="V95" s="274"/>
      <c r="W95" s="274"/>
      <c r="X95" s="274"/>
      <c r="Y95" s="274"/>
    </row>
    <row r="96" s="1" customFormat="1" ht="17.25" hidden="1" customHeight="1" spans="1:25">
      <c r="A96" s="138"/>
      <c r="B96" s="138"/>
      <c r="C96" s="138"/>
      <c r="D96" s="287"/>
      <c r="E96" s="146"/>
      <c r="F96" s="288"/>
      <c r="G96" s="138"/>
      <c r="H96" s="138"/>
      <c r="I96" s="138"/>
      <c r="J96" s="220"/>
      <c r="K96" s="222"/>
      <c r="L96" s="336"/>
      <c r="M96" s="337"/>
      <c r="N96" s="338"/>
      <c r="O96" s="339"/>
      <c r="P96" s="63"/>
      <c r="Q96" s="63"/>
      <c r="R96" s="274"/>
      <c r="S96" s="274"/>
      <c r="T96" s="274"/>
      <c r="U96" s="332"/>
      <c r="V96" s="274"/>
      <c r="W96" s="274"/>
      <c r="X96" s="274"/>
      <c r="Y96" s="274"/>
    </row>
    <row r="97" s="1" customFormat="1" ht="48" customHeight="1" spans="1:25">
      <c r="A97" s="131" t="s">
        <v>33</v>
      </c>
      <c r="B97" s="131" t="s">
        <v>222</v>
      </c>
      <c r="C97" s="131" t="s">
        <v>34</v>
      </c>
      <c r="D97" s="228" t="s">
        <v>222</v>
      </c>
      <c r="E97" s="162" t="s">
        <v>171</v>
      </c>
      <c r="F97" s="129" t="s">
        <v>568</v>
      </c>
      <c r="G97" s="141" t="s">
        <v>496</v>
      </c>
      <c r="H97" s="141" t="s">
        <v>133</v>
      </c>
      <c r="I97" s="220" t="s">
        <v>34</v>
      </c>
      <c r="J97" s="141" t="s">
        <v>580</v>
      </c>
      <c r="K97" s="130">
        <v>611</v>
      </c>
      <c r="L97" s="185">
        <v>0</v>
      </c>
      <c r="M97" s="185">
        <v>0</v>
      </c>
      <c r="N97" s="185">
        <v>0</v>
      </c>
      <c r="O97" s="185">
        <v>0</v>
      </c>
      <c r="P97" s="204">
        <v>10.8</v>
      </c>
      <c r="Q97" s="260">
        <v>14.4</v>
      </c>
      <c r="R97" s="253">
        <v>14.4</v>
      </c>
      <c r="S97" s="249">
        <v>13.6</v>
      </c>
      <c r="T97" s="249">
        <v>0</v>
      </c>
      <c r="U97" s="192">
        <v>0</v>
      </c>
      <c r="V97" s="249">
        <v>0</v>
      </c>
      <c r="W97" s="249">
        <v>0</v>
      </c>
      <c r="X97" s="249">
        <v>0</v>
      </c>
      <c r="Y97" s="249">
        <v>0</v>
      </c>
    </row>
    <row r="98" s="1" customFormat="1" ht="21" customHeight="1" spans="1:25">
      <c r="A98" s="138"/>
      <c r="B98" s="138"/>
      <c r="C98" s="138"/>
      <c r="D98" s="287"/>
      <c r="E98" s="89" t="s">
        <v>540</v>
      </c>
      <c r="F98" s="129"/>
      <c r="G98" s="141" t="s">
        <v>496</v>
      </c>
      <c r="H98" s="141" t="s">
        <v>133</v>
      </c>
      <c r="I98" s="141" t="s">
        <v>34</v>
      </c>
      <c r="J98" s="141"/>
      <c r="K98" s="222"/>
      <c r="L98" s="185">
        <v>0</v>
      </c>
      <c r="M98" s="224">
        <f>M99+M104+M97</f>
        <v>380.6</v>
      </c>
      <c r="N98" s="206">
        <f>N97+N99+N104</f>
        <v>1376</v>
      </c>
      <c r="O98" s="206">
        <f>O92+O96+O95+O104</f>
        <v>63.8</v>
      </c>
      <c r="P98" s="206">
        <f>P92+P96+P95+P104</f>
        <v>72</v>
      </c>
      <c r="Q98" s="206">
        <f t="shared" ref="Q98:Y98" si="6">Q92+Q96+Q95+Q104+Q97</f>
        <v>14.4</v>
      </c>
      <c r="R98" s="369">
        <f t="shared" si="6"/>
        <v>14.4</v>
      </c>
      <c r="S98" s="369">
        <f t="shared" si="6"/>
        <v>13.6</v>
      </c>
      <c r="T98" s="369">
        <f t="shared" si="6"/>
        <v>35.4</v>
      </c>
      <c r="U98" s="206">
        <v>0</v>
      </c>
      <c r="V98" s="369">
        <v>0</v>
      </c>
      <c r="W98" s="369">
        <f t="shared" si="6"/>
        <v>0</v>
      </c>
      <c r="X98" s="369">
        <f t="shared" si="6"/>
        <v>0</v>
      </c>
      <c r="Y98" s="369">
        <f t="shared" si="6"/>
        <v>0</v>
      </c>
    </row>
    <row r="99" s="1" customFormat="1" ht="54" customHeight="1" spans="1:25">
      <c r="A99" s="141" t="s">
        <v>33</v>
      </c>
      <c r="B99" s="141" t="s">
        <v>222</v>
      </c>
      <c r="C99" s="141" t="s">
        <v>50</v>
      </c>
      <c r="D99" s="141"/>
      <c r="E99" s="292" t="s">
        <v>262</v>
      </c>
      <c r="F99" s="129" t="s">
        <v>568</v>
      </c>
      <c r="G99" s="141" t="s">
        <v>496</v>
      </c>
      <c r="H99" s="141" t="s">
        <v>133</v>
      </c>
      <c r="I99" s="220" t="s">
        <v>34</v>
      </c>
      <c r="J99" s="141" t="s">
        <v>581</v>
      </c>
      <c r="K99" s="324">
        <v>611</v>
      </c>
      <c r="L99" s="185">
        <v>0</v>
      </c>
      <c r="M99" s="185">
        <v>345</v>
      </c>
      <c r="N99" s="185">
        <v>1329.6</v>
      </c>
      <c r="O99" s="185">
        <v>0</v>
      </c>
      <c r="P99" s="185">
        <v>0</v>
      </c>
      <c r="Q99" s="252">
        <v>0</v>
      </c>
      <c r="R99" s="249">
        <v>0</v>
      </c>
      <c r="S99" s="249">
        <v>0</v>
      </c>
      <c r="T99" s="249">
        <v>0</v>
      </c>
      <c r="U99" s="192">
        <v>0</v>
      </c>
      <c r="V99" s="249">
        <v>0</v>
      </c>
      <c r="W99" s="249">
        <v>0</v>
      </c>
      <c r="X99" s="249">
        <v>0</v>
      </c>
      <c r="Y99" s="249">
        <v>0</v>
      </c>
    </row>
    <row r="100" s="1" customFormat="1" ht="78" customHeight="1" spans="1:25">
      <c r="A100" s="141" t="s">
        <v>33</v>
      </c>
      <c r="B100" s="141" t="s">
        <v>222</v>
      </c>
      <c r="C100" s="141" t="s">
        <v>582</v>
      </c>
      <c r="D100" s="141" t="s">
        <v>42</v>
      </c>
      <c r="E100" s="292" t="s">
        <v>583</v>
      </c>
      <c r="F100" s="129"/>
      <c r="G100" s="141"/>
      <c r="H100" s="141"/>
      <c r="I100" s="220"/>
      <c r="J100" s="141" t="s">
        <v>584</v>
      </c>
      <c r="K100" s="324">
        <v>612</v>
      </c>
      <c r="L100" s="185"/>
      <c r="M100" s="185"/>
      <c r="N100" s="185"/>
      <c r="O100" s="185"/>
      <c r="P100" s="185"/>
      <c r="Q100" s="252"/>
      <c r="R100" s="249"/>
      <c r="S100" s="249"/>
      <c r="T100" s="249"/>
      <c r="U100" s="192">
        <v>0</v>
      </c>
      <c r="V100" s="249">
        <v>0</v>
      </c>
      <c r="W100" s="249">
        <v>0</v>
      </c>
      <c r="X100" s="249">
        <v>2965.9</v>
      </c>
      <c r="Y100" s="249">
        <v>2965.9</v>
      </c>
    </row>
    <row r="101" s="1" customFormat="1" ht="18" customHeight="1" spans="1:25">
      <c r="A101" s="141"/>
      <c r="B101" s="141"/>
      <c r="C101" s="141"/>
      <c r="D101" s="141"/>
      <c r="E101" s="292"/>
      <c r="F101" s="129"/>
      <c r="G101" s="141"/>
      <c r="H101" s="141"/>
      <c r="I101" s="220"/>
      <c r="J101" s="141" t="s">
        <v>585</v>
      </c>
      <c r="K101" s="324">
        <v>611</v>
      </c>
      <c r="L101" s="185"/>
      <c r="M101" s="185"/>
      <c r="N101" s="185"/>
      <c r="O101" s="185"/>
      <c r="P101" s="185"/>
      <c r="Q101" s="252"/>
      <c r="R101" s="249"/>
      <c r="S101" s="249"/>
      <c r="T101" s="249"/>
      <c r="U101" s="192">
        <v>419.1</v>
      </c>
      <c r="V101" s="249">
        <v>453.9</v>
      </c>
      <c r="W101" s="249">
        <v>453.9</v>
      </c>
      <c r="X101" s="249">
        <v>544</v>
      </c>
      <c r="Y101" s="249">
        <v>544</v>
      </c>
    </row>
    <row r="102" s="1" customFormat="1" ht="16.5" customHeight="1" spans="1:25">
      <c r="A102" s="141"/>
      <c r="B102" s="141"/>
      <c r="C102" s="141"/>
      <c r="D102" s="141"/>
      <c r="E102" s="292"/>
      <c r="F102" s="129"/>
      <c r="G102" s="141"/>
      <c r="H102" s="141"/>
      <c r="I102" s="220"/>
      <c r="J102" s="141" t="s">
        <v>586</v>
      </c>
      <c r="K102" s="324">
        <v>612</v>
      </c>
      <c r="L102" s="185"/>
      <c r="M102" s="185"/>
      <c r="N102" s="185"/>
      <c r="O102" s="185"/>
      <c r="P102" s="185"/>
      <c r="Q102" s="252"/>
      <c r="R102" s="249"/>
      <c r="S102" s="249"/>
      <c r="T102" s="249"/>
      <c r="U102" s="192">
        <v>206.8</v>
      </c>
      <c r="V102" s="249">
        <v>206.9</v>
      </c>
      <c r="W102" s="249">
        <v>206.9</v>
      </c>
      <c r="X102" s="249">
        <v>206.9</v>
      </c>
      <c r="Y102" s="249">
        <v>206.9</v>
      </c>
    </row>
    <row r="103" s="1" customFormat="1" ht="15" customHeight="1" spans="1:25">
      <c r="A103" s="141"/>
      <c r="B103" s="141"/>
      <c r="C103" s="141"/>
      <c r="D103" s="141"/>
      <c r="E103" s="292"/>
      <c r="F103" s="129"/>
      <c r="G103" s="141"/>
      <c r="H103" s="141"/>
      <c r="I103" s="220"/>
      <c r="J103" s="141" t="s">
        <v>587</v>
      </c>
      <c r="K103" s="324">
        <v>612</v>
      </c>
      <c r="L103" s="185"/>
      <c r="M103" s="185"/>
      <c r="N103" s="185"/>
      <c r="O103" s="185"/>
      <c r="P103" s="185"/>
      <c r="Q103" s="252"/>
      <c r="R103" s="249"/>
      <c r="S103" s="249"/>
      <c r="T103" s="249"/>
      <c r="U103" s="192">
        <v>103.4</v>
      </c>
      <c r="V103" s="249">
        <v>103.5</v>
      </c>
      <c r="W103" s="249">
        <v>103.5</v>
      </c>
      <c r="X103" s="249">
        <v>103.5</v>
      </c>
      <c r="Y103" s="249">
        <v>103.5</v>
      </c>
    </row>
    <row r="104" s="1" customFormat="1" ht="42" customHeight="1" spans="1:25">
      <c r="A104" s="141" t="s">
        <v>33</v>
      </c>
      <c r="B104" s="141" t="s">
        <v>222</v>
      </c>
      <c r="C104" s="141" t="s">
        <v>33</v>
      </c>
      <c r="D104" s="141"/>
      <c r="E104" s="142" t="s">
        <v>169</v>
      </c>
      <c r="F104" s="129" t="s">
        <v>568</v>
      </c>
      <c r="G104" s="141" t="s">
        <v>496</v>
      </c>
      <c r="H104" s="141" t="s">
        <v>133</v>
      </c>
      <c r="I104" s="220" t="s">
        <v>34</v>
      </c>
      <c r="J104" s="141" t="s">
        <v>588</v>
      </c>
      <c r="K104" s="130">
        <v>611</v>
      </c>
      <c r="L104" s="185">
        <v>0</v>
      </c>
      <c r="M104" s="185">
        <v>35.6</v>
      </c>
      <c r="N104" s="185">
        <v>46.4</v>
      </c>
      <c r="O104" s="185">
        <v>63.8</v>
      </c>
      <c r="P104" s="185">
        <v>72</v>
      </c>
      <c r="Q104" s="252">
        <v>0</v>
      </c>
      <c r="R104" s="249">
        <v>0</v>
      </c>
      <c r="S104" s="249">
        <v>0</v>
      </c>
      <c r="T104" s="249">
        <v>35.4</v>
      </c>
      <c r="U104" s="249">
        <v>34.5</v>
      </c>
      <c r="V104" s="249">
        <v>8.9</v>
      </c>
      <c r="W104" s="249">
        <v>0</v>
      </c>
      <c r="X104" s="249">
        <v>0</v>
      </c>
      <c r="Y104" s="249">
        <v>0</v>
      </c>
    </row>
    <row r="105" s="1" customFormat="1" ht="0.75" hidden="1" customHeight="1" spans="18:25">
      <c r="R105" s="2"/>
      <c r="S105" s="243"/>
      <c r="T105" s="243"/>
      <c r="U105" s="243"/>
      <c r="V105" s="243"/>
      <c r="W105" s="243"/>
      <c r="X105" s="243"/>
      <c r="Y105" s="243"/>
    </row>
    <row r="106" s="1" customFormat="1" customHeight="1" spans="1:25">
      <c r="A106" s="125" t="s">
        <v>33</v>
      </c>
      <c r="B106" s="125" t="s">
        <v>270</v>
      </c>
      <c r="C106" s="141"/>
      <c r="D106" s="208"/>
      <c r="E106" s="126" t="s">
        <v>68</v>
      </c>
      <c r="F106" s="127" t="s">
        <v>485</v>
      </c>
      <c r="G106" s="128">
        <v>127</v>
      </c>
      <c r="H106" s="128" t="s">
        <v>493</v>
      </c>
      <c r="I106" s="128" t="s">
        <v>494</v>
      </c>
      <c r="J106" s="208"/>
      <c r="K106" s="130"/>
      <c r="L106" s="183">
        <f t="shared" ref="L106:Y106" si="7">L107</f>
        <v>1960.1</v>
      </c>
      <c r="M106" s="183">
        <f t="shared" si="7"/>
        <v>1896.9</v>
      </c>
      <c r="N106" s="183">
        <f t="shared" si="7"/>
        <v>1966.3</v>
      </c>
      <c r="O106" s="183">
        <f t="shared" si="7"/>
        <v>2548.6</v>
      </c>
      <c r="P106" s="183">
        <f t="shared" si="7"/>
        <v>2963.9</v>
      </c>
      <c r="Q106" s="183">
        <v>3076.2</v>
      </c>
      <c r="R106" s="183">
        <f t="shared" si="7"/>
        <v>3217.6</v>
      </c>
      <c r="S106" s="245">
        <f t="shared" si="7"/>
        <v>2864.2</v>
      </c>
      <c r="T106" s="245">
        <f t="shared" si="7"/>
        <v>3077</v>
      </c>
      <c r="U106" s="245">
        <f t="shared" si="7"/>
        <v>4307.3</v>
      </c>
      <c r="V106" s="245">
        <f t="shared" si="7"/>
        <v>5425.9</v>
      </c>
      <c r="W106" s="245">
        <f t="shared" si="7"/>
        <v>5425.9</v>
      </c>
      <c r="X106" s="245">
        <f t="shared" si="7"/>
        <v>5425.9</v>
      </c>
      <c r="Y106" s="245">
        <f t="shared" si="7"/>
        <v>5425.9</v>
      </c>
    </row>
    <row r="107" s="1" customFormat="1" ht="51.75" customHeight="1" spans="1:25">
      <c r="A107" s="125"/>
      <c r="B107" s="125"/>
      <c r="C107" s="141"/>
      <c r="D107" s="208"/>
      <c r="E107" s="126"/>
      <c r="F107" s="129" t="s">
        <v>589</v>
      </c>
      <c r="G107" s="130">
        <v>127</v>
      </c>
      <c r="H107" s="130" t="s">
        <v>493</v>
      </c>
      <c r="I107" s="130" t="s">
        <v>494</v>
      </c>
      <c r="J107" s="208"/>
      <c r="K107" s="185"/>
      <c r="L107" s="185">
        <f t="shared" ref="L107:M107" si="8">L108+L111+L112+L114+L115+L116+L117+L120+L109+L110</f>
        <v>1960.1</v>
      </c>
      <c r="M107" s="185">
        <f t="shared" si="8"/>
        <v>1896.9</v>
      </c>
      <c r="N107" s="185">
        <v>1966.3</v>
      </c>
      <c r="O107" s="185">
        <v>2548.6</v>
      </c>
      <c r="P107" s="185">
        <v>2963.9</v>
      </c>
      <c r="Q107" s="185">
        <f>Q108+Q111+Q112+Q114+Q115+Q116+Q117+Q120+Q109+Q110+Q113</f>
        <v>3076.2</v>
      </c>
      <c r="R107" s="267">
        <v>3217.6</v>
      </c>
      <c r="S107" s="246">
        <f>S108+S111+S112+S114+S115+S116+S117+S120+S109+S110+S113</f>
        <v>2864.2</v>
      </c>
      <c r="T107" s="246">
        <f>T108+T111+T112+T114+T115+T116+T117+T120+T109+T110+T113</f>
        <v>3077</v>
      </c>
      <c r="U107" s="246">
        <v>4307.3</v>
      </c>
      <c r="V107" s="246">
        <v>5425.9</v>
      </c>
      <c r="W107" s="246">
        <f>W108+W111+W112+W113+W114+W109+W110</f>
        <v>5425.9</v>
      </c>
      <c r="X107" s="246">
        <f>X108+X111+X112+X114+X115+X116+X117+X120+X109+X110+X113</f>
        <v>5425.9</v>
      </c>
      <c r="Y107" s="246">
        <v>5425.9</v>
      </c>
    </row>
    <row r="108" s="1" customFormat="1" ht="18.75" customHeight="1" spans="1:25">
      <c r="A108" s="131" t="s">
        <v>33</v>
      </c>
      <c r="B108" s="131" t="s">
        <v>270</v>
      </c>
      <c r="C108" s="131" t="s">
        <v>34</v>
      </c>
      <c r="D108" s="289"/>
      <c r="E108" s="132" t="s">
        <v>590</v>
      </c>
      <c r="F108" s="132" t="s">
        <v>589</v>
      </c>
      <c r="G108" s="141" t="s">
        <v>496</v>
      </c>
      <c r="H108" s="141" t="s">
        <v>133</v>
      </c>
      <c r="I108" s="141" t="s">
        <v>34</v>
      </c>
      <c r="J108" s="141" t="s">
        <v>591</v>
      </c>
      <c r="K108" s="324">
        <v>611</v>
      </c>
      <c r="L108" s="185">
        <v>1927.6</v>
      </c>
      <c r="M108" s="340">
        <v>1882.6</v>
      </c>
      <c r="N108" s="340">
        <v>1941.2</v>
      </c>
      <c r="O108" s="340">
        <v>2522.9</v>
      </c>
      <c r="P108" s="340">
        <v>2866.2</v>
      </c>
      <c r="Q108" s="370">
        <v>3013.2</v>
      </c>
      <c r="R108" s="249">
        <v>3534</v>
      </c>
      <c r="S108" s="249">
        <v>2861.5</v>
      </c>
      <c r="T108" s="249">
        <v>3072.5</v>
      </c>
      <c r="U108" s="249">
        <v>4228.6</v>
      </c>
      <c r="V108" s="249">
        <v>5377.8</v>
      </c>
      <c r="W108" s="249">
        <v>5377.8</v>
      </c>
      <c r="X108" s="249">
        <v>5377.8</v>
      </c>
      <c r="Y108" s="249">
        <v>5377.8</v>
      </c>
    </row>
    <row r="109" s="1" customFormat="1" ht="20.25" customHeight="1" spans="1:25">
      <c r="A109" s="134"/>
      <c r="B109" s="134"/>
      <c r="C109" s="134"/>
      <c r="D109" s="293"/>
      <c r="E109" s="135"/>
      <c r="F109" s="135"/>
      <c r="G109" s="141" t="s">
        <v>496</v>
      </c>
      <c r="H109" s="141" t="s">
        <v>133</v>
      </c>
      <c r="I109" s="220" t="s">
        <v>34</v>
      </c>
      <c r="J109" s="141" t="s">
        <v>591</v>
      </c>
      <c r="K109" s="324">
        <v>612</v>
      </c>
      <c r="L109" s="185">
        <v>0</v>
      </c>
      <c r="M109" s="185">
        <v>0</v>
      </c>
      <c r="N109" s="185">
        <v>160</v>
      </c>
      <c r="O109" s="185">
        <v>80</v>
      </c>
      <c r="P109" s="185">
        <v>106.7</v>
      </c>
      <c r="Q109" s="364">
        <v>0</v>
      </c>
      <c r="R109" s="264">
        <v>0</v>
      </c>
      <c r="S109" s="371">
        <v>0</v>
      </c>
      <c r="T109" s="371">
        <v>0</v>
      </c>
      <c r="U109" s="258">
        <v>0</v>
      </c>
      <c r="V109" s="258">
        <v>0</v>
      </c>
      <c r="W109" s="258">
        <v>0</v>
      </c>
      <c r="X109" s="258">
        <v>0</v>
      </c>
      <c r="Y109" s="258">
        <v>0</v>
      </c>
    </row>
    <row r="110" s="1" customFormat="1" ht="20.25" customHeight="1" spans="1:25">
      <c r="A110" s="134"/>
      <c r="B110" s="134"/>
      <c r="C110" s="134"/>
      <c r="D110" s="293"/>
      <c r="E110" s="135"/>
      <c r="F110" s="135"/>
      <c r="G110" s="141" t="s">
        <v>496</v>
      </c>
      <c r="H110" s="141" t="s">
        <v>34</v>
      </c>
      <c r="I110" s="220" t="s">
        <v>319</v>
      </c>
      <c r="J110" s="141" t="s">
        <v>592</v>
      </c>
      <c r="K110" s="324">
        <v>612</v>
      </c>
      <c r="L110" s="185">
        <v>0</v>
      </c>
      <c r="M110" s="185">
        <v>0</v>
      </c>
      <c r="N110" s="185">
        <v>0</v>
      </c>
      <c r="O110" s="185">
        <v>0</v>
      </c>
      <c r="P110" s="252">
        <v>0</v>
      </c>
      <c r="Q110" s="190">
        <v>40</v>
      </c>
      <c r="R110" s="372">
        <v>0</v>
      </c>
      <c r="S110" s="258">
        <v>0</v>
      </c>
      <c r="T110" s="258">
        <v>0</v>
      </c>
      <c r="U110" s="258">
        <v>0</v>
      </c>
      <c r="V110" s="258">
        <v>0</v>
      </c>
      <c r="W110" s="258">
        <v>0</v>
      </c>
      <c r="X110" s="258">
        <v>0</v>
      </c>
      <c r="Y110" s="258">
        <v>0</v>
      </c>
    </row>
    <row r="111" s="1" customFormat="1" ht="18.75" customHeight="1" spans="1:25">
      <c r="A111" s="134"/>
      <c r="B111" s="134"/>
      <c r="C111" s="134"/>
      <c r="D111" s="293"/>
      <c r="E111" s="135"/>
      <c r="F111" s="135"/>
      <c r="G111" s="141" t="s">
        <v>496</v>
      </c>
      <c r="H111" s="141" t="s">
        <v>133</v>
      </c>
      <c r="I111" s="141" t="s">
        <v>34</v>
      </c>
      <c r="J111" s="141" t="s">
        <v>593</v>
      </c>
      <c r="K111" s="324">
        <v>611</v>
      </c>
      <c r="L111" s="185">
        <v>0</v>
      </c>
      <c r="M111" s="185">
        <v>0</v>
      </c>
      <c r="N111" s="185">
        <v>0</v>
      </c>
      <c r="O111" s="185">
        <v>0</v>
      </c>
      <c r="P111" s="185">
        <v>0</v>
      </c>
      <c r="Q111" s="252">
        <v>0</v>
      </c>
      <c r="R111" s="373">
        <v>0</v>
      </c>
      <c r="S111" s="274">
        <v>0</v>
      </c>
      <c r="T111" s="274">
        <v>0</v>
      </c>
      <c r="U111" s="274">
        <v>0</v>
      </c>
      <c r="V111" s="274">
        <v>0</v>
      </c>
      <c r="W111" s="274">
        <v>0</v>
      </c>
      <c r="X111" s="274">
        <v>0</v>
      </c>
      <c r="Y111" s="274">
        <v>0</v>
      </c>
    </row>
    <row r="112" s="1" customFormat="1" ht="18.75" customHeight="1" spans="1:25">
      <c r="A112" s="134"/>
      <c r="B112" s="134"/>
      <c r="C112" s="134"/>
      <c r="D112" s="293"/>
      <c r="E112" s="135"/>
      <c r="F112" s="135"/>
      <c r="G112" s="141" t="s">
        <v>496</v>
      </c>
      <c r="H112" s="141" t="s">
        <v>133</v>
      </c>
      <c r="I112" s="141" t="s">
        <v>34</v>
      </c>
      <c r="J112" s="141" t="s">
        <v>593</v>
      </c>
      <c r="K112" s="324">
        <v>611</v>
      </c>
      <c r="L112" s="185">
        <v>0</v>
      </c>
      <c r="M112" s="185">
        <v>0</v>
      </c>
      <c r="N112" s="185">
        <v>0</v>
      </c>
      <c r="O112" s="185">
        <v>0</v>
      </c>
      <c r="P112" s="185">
        <v>0</v>
      </c>
      <c r="Q112" s="252">
        <v>0</v>
      </c>
      <c r="R112" s="373">
        <v>0</v>
      </c>
      <c r="S112" s="274">
        <v>0</v>
      </c>
      <c r="T112" s="274">
        <v>0</v>
      </c>
      <c r="U112" s="274">
        <v>0</v>
      </c>
      <c r="V112" s="274">
        <v>0</v>
      </c>
      <c r="W112" s="274">
        <v>0</v>
      </c>
      <c r="X112" s="274">
        <v>0</v>
      </c>
      <c r="Y112" s="274">
        <v>0</v>
      </c>
    </row>
    <row r="113" s="1" customFormat="1" ht="18.75" customHeight="1" spans="1:25">
      <c r="A113" s="134"/>
      <c r="B113" s="134"/>
      <c r="C113" s="134"/>
      <c r="D113" s="293"/>
      <c r="E113" s="135"/>
      <c r="F113" s="135"/>
      <c r="G113" s="141" t="s">
        <v>496</v>
      </c>
      <c r="H113" s="141" t="s">
        <v>133</v>
      </c>
      <c r="I113" s="141" t="s">
        <v>34</v>
      </c>
      <c r="J113" s="141" t="s">
        <v>594</v>
      </c>
      <c r="K113" s="324">
        <v>611</v>
      </c>
      <c r="L113" s="185">
        <v>0</v>
      </c>
      <c r="M113" s="185">
        <v>0</v>
      </c>
      <c r="N113" s="185">
        <v>0</v>
      </c>
      <c r="O113" s="185">
        <v>0</v>
      </c>
      <c r="P113" s="185">
        <v>0</v>
      </c>
      <c r="Q113" s="252">
        <v>16.3</v>
      </c>
      <c r="R113" s="373">
        <v>26</v>
      </c>
      <c r="S113" s="274">
        <v>2.7</v>
      </c>
      <c r="T113" s="274">
        <v>4.5</v>
      </c>
      <c r="U113" s="274">
        <v>5.1</v>
      </c>
      <c r="V113" s="274">
        <v>10.8</v>
      </c>
      <c r="W113" s="274">
        <v>10.8</v>
      </c>
      <c r="X113" s="274">
        <v>10.8</v>
      </c>
      <c r="Y113" s="274">
        <v>10.8</v>
      </c>
    </row>
    <row r="114" s="1" customFormat="1" ht="19.5" customHeight="1" spans="1:25">
      <c r="A114" s="138"/>
      <c r="B114" s="138"/>
      <c r="C114" s="138"/>
      <c r="D114" s="294"/>
      <c r="E114" s="139"/>
      <c r="F114" s="139"/>
      <c r="G114" s="141"/>
      <c r="H114" s="141"/>
      <c r="I114" s="141"/>
      <c r="J114" s="141" t="s">
        <v>595</v>
      </c>
      <c r="K114" s="324">
        <v>611</v>
      </c>
      <c r="L114" s="185"/>
      <c r="M114" s="185"/>
      <c r="N114" s="185"/>
      <c r="O114" s="185"/>
      <c r="P114" s="185"/>
      <c r="Q114" s="252"/>
      <c r="R114" s="253"/>
      <c r="S114" s="249"/>
      <c r="T114" s="249"/>
      <c r="U114" s="249">
        <v>73.5</v>
      </c>
      <c r="V114" s="249">
        <v>37.3</v>
      </c>
      <c r="W114" s="249">
        <v>37.3</v>
      </c>
      <c r="X114" s="249">
        <v>37.3</v>
      </c>
      <c r="Y114" s="249">
        <v>37.3</v>
      </c>
    </row>
    <row r="115" s="1" customFormat="1" ht="45" customHeight="1" spans="1:25">
      <c r="A115" s="141" t="s">
        <v>33</v>
      </c>
      <c r="B115" s="141" t="s">
        <v>270</v>
      </c>
      <c r="C115" s="141" t="s">
        <v>34</v>
      </c>
      <c r="D115" s="208">
        <v>1</v>
      </c>
      <c r="E115" s="142" t="s">
        <v>596</v>
      </c>
      <c r="F115" s="129" t="s">
        <v>589</v>
      </c>
      <c r="G115" s="141" t="s">
        <v>496</v>
      </c>
      <c r="H115" s="141" t="s">
        <v>133</v>
      </c>
      <c r="I115" s="220" t="s">
        <v>34</v>
      </c>
      <c r="J115" s="220" t="s">
        <v>597</v>
      </c>
      <c r="K115" s="324">
        <v>611</v>
      </c>
      <c r="L115" s="185">
        <v>32.5</v>
      </c>
      <c r="M115" s="185">
        <v>0</v>
      </c>
      <c r="N115" s="185">
        <v>0</v>
      </c>
      <c r="O115" s="185">
        <v>0</v>
      </c>
      <c r="P115" s="313">
        <v>5</v>
      </c>
      <c r="Q115" s="252">
        <v>6.7</v>
      </c>
      <c r="R115" s="253">
        <v>6.7</v>
      </c>
      <c r="S115" s="249">
        <v>0</v>
      </c>
      <c r="T115" s="249">
        <v>0</v>
      </c>
      <c r="U115" s="249">
        <v>0</v>
      </c>
      <c r="V115" s="249">
        <v>0</v>
      </c>
      <c r="W115" s="249">
        <v>0</v>
      </c>
      <c r="X115" s="249">
        <v>0</v>
      </c>
      <c r="Y115" s="249">
        <v>0</v>
      </c>
    </row>
    <row r="116" s="112" customFormat="1" ht="0.75" customHeight="1" spans="1:25">
      <c r="A116" s="131" t="s">
        <v>33</v>
      </c>
      <c r="B116" s="131" t="s">
        <v>270</v>
      </c>
      <c r="C116" s="131" t="s">
        <v>50</v>
      </c>
      <c r="D116" s="131"/>
      <c r="E116" s="132" t="s">
        <v>598</v>
      </c>
      <c r="F116" s="143" t="s">
        <v>589</v>
      </c>
      <c r="G116" s="295" t="s">
        <v>496</v>
      </c>
      <c r="H116" s="295" t="s">
        <v>133</v>
      </c>
      <c r="I116" s="295" t="s">
        <v>34</v>
      </c>
      <c r="J116" s="341" t="s">
        <v>599</v>
      </c>
      <c r="K116" s="342">
        <v>611</v>
      </c>
      <c r="L116" s="343">
        <v>0</v>
      </c>
      <c r="M116" s="344">
        <v>0</v>
      </c>
      <c r="N116" s="344">
        <v>0</v>
      </c>
      <c r="O116" s="345">
        <v>0</v>
      </c>
      <c r="P116" s="345">
        <v>0</v>
      </c>
      <c r="Q116" s="374">
        <v>0</v>
      </c>
      <c r="R116" s="249">
        <v>0</v>
      </c>
      <c r="S116" s="249">
        <v>0</v>
      </c>
      <c r="T116" s="249">
        <v>0</v>
      </c>
      <c r="U116" s="249">
        <v>0</v>
      </c>
      <c r="V116" s="249">
        <v>0</v>
      </c>
      <c r="W116" s="249">
        <v>0</v>
      </c>
      <c r="X116" s="249">
        <v>0</v>
      </c>
      <c r="Y116" s="249">
        <v>0</v>
      </c>
    </row>
    <row r="117" s="1" customFormat="1" ht="48.75" customHeight="1" spans="1:25">
      <c r="A117" s="134"/>
      <c r="B117" s="134"/>
      <c r="C117" s="134"/>
      <c r="D117" s="134"/>
      <c r="E117" s="135"/>
      <c r="F117" s="161"/>
      <c r="G117" s="141" t="s">
        <v>496</v>
      </c>
      <c r="H117" s="141" t="s">
        <v>133</v>
      </c>
      <c r="I117" s="220" t="s">
        <v>34</v>
      </c>
      <c r="J117" s="141" t="s">
        <v>600</v>
      </c>
      <c r="K117" s="324"/>
      <c r="L117" s="185">
        <v>0</v>
      </c>
      <c r="M117" s="185">
        <v>0</v>
      </c>
      <c r="N117" s="185">
        <v>0</v>
      </c>
      <c r="O117" s="185">
        <v>0</v>
      </c>
      <c r="P117" s="185">
        <v>0</v>
      </c>
      <c r="Q117" s="252">
        <v>0</v>
      </c>
      <c r="R117" s="373">
        <v>0</v>
      </c>
      <c r="S117" s="274">
        <v>0</v>
      </c>
      <c r="T117" s="274">
        <v>0</v>
      </c>
      <c r="U117" s="274">
        <v>0</v>
      </c>
      <c r="V117" s="274">
        <v>0</v>
      </c>
      <c r="W117" s="274">
        <v>0</v>
      </c>
      <c r="X117" s="274">
        <v>0</v>
      </c>
      <c r="Y117" s="274">
        <v>0</v>
      </c>
    </row>
    <row r="118" s="1" customFormat="1" ht="20.25" hidden="1" customHeight="1" spans="1:25">
      <c r="A118" s="134"/>
      <c r="B118" s="134"/>
      <c r="C118" s="134"/>
      <c r="D118" s="134"/>
      <c r="E118" s="135"/>
      <c r="F118" s="161"/>
      <c r="G118" s="141" t="s">
        <v>496</v>
      </c>
      <c r="H118" s="141" t="s">
        <v>133</v>
      </c>
      <c r="I118" s="220" t="s">
        <v>34</v>
      </c>
      <c r="J118" s="141" t="s">
        <v>591</v>
      </c>
      <c r="K118" s="324">
        <v>612</v>
      </c>
      <c r="L118" s="185">
        <v>0</v>
      </c>
      <c r="M118" s="185">
        <v>0</v>
      </c>
      <c r="N118" s="185">
        <v>0</v>
      </c>
      <c r="O118" s="185">
        <v>0</v>
      </c>
      <c r="P118" s="185">
        <v>0</v>
      </c>
      <c r="Q118" s="364">
        <v>0</v>
      </c>
      <c r="R118" s="264">
        <v>0</v>
      </c>
      <c r="S118" s="265">
        <v>0</v>
      </c>
      <c r="T118" s="265">
        <v>0</v>
      </c>
      <c r="U118" s="258">
        <v>0</v>
      </c>
      <c r="V118" s="258">
        <v>0</v>
      </c>
      <c r="W118" s="258">
        <v>0</v>
      </c>
      <c r="X118" s="258">
        <v>0</v>
      </c>
      <c r="Y118" s="258">
        <v>0</v>
      </c>
    </row>
    <row r="119" s="1" customFormat="1" ht="0.75" customHeight="1" spans="1:25">
      <c r="A119" s="138"/>
      <c r="B119" s="138"/>
      <c r="C119" s="138"/>
      <c r="D119" s="138"/>
      <c r="E119" s="139"/>
      <c r="F119" s="296"/>
      <c r="G119" s="141" t="s">
        <v>496</v>
      </c>
      <c r="H119" s="141" t="s">
        <v>34</v>
      </c>
      <c r="I119" s="220" t="s">
        <v>319</v>
      </c>
      <c r="J119" s="141" t="s">
        <v>592</v>
      </c>
      <c r="K119" s="324">
        <v>612</v>
      </c>
      <c r="L119" s="185"/>
      <c r="M119" s="185"/>
      <c r="N119" s="185"/>
      <c r="O119" s="185"/>
      <c r="P119" s="252"/>
      <c r="Q119" s="190">
        <v>0</v>
      </c>
      <c r="R119" s="372"/>
      <c r="S119" s="375"/>
      <c r="T119" s="375"/>
      <c r="U119" s="258"/>
      <c r="V119" s="258"/>
      <c r="W119" s="258"/>
      <c r="X119" s="258"/>
      <c r="Y119" s="258"/>
    </row>
    <row r="120" s="1" customFormat="1" ht="45.75" customHeight="1" spans="1:25">
      <c r="A120" s="141" t="s">
        <v>33</v>
      </c>
      <c r="B120" s="141" t="s">
        <v>270</v>
      </c>
      <c r="C120" s="141" t="s">
        <v>33</v>
      </c>
      <c r="D120" s="141"/>
      <c r="E120" s="297" t="s">
        <v>216</v>
      </c>
      <c r="F120" s="145" t="s">
        <v>589</v>
      </c>
      <c r="G120" s="298" t="s">
        <v>496</v>
      </c>
      <c r="H120" s="299" t="s">
        <v>133</v>
      </c>
      <c r="I120" s="346" t="s">
        <v>34</v>
      </c>
      <c r="J120" s="220" t="s">
        <v>601</v>
      </c>
      <c r="K120" s="130">
        <v>611</v>
      </c>
      <c r="L120" s="185">
        <v>0</v>
      </c>
      <c r="M120" s="185">
        <v>14.3</v>
      </c>
      <c r="N120" s="185">
        <v>25.1</v>
      </c>
      <c r="O120" s="185">
        <v>25.7</v>
      </c>
      <c r="P120" s="185">
        <v>26</v>
      </c>
      <c r="Q120" s="260">
        <v>0</v>
      </c>
      <c r="R120" s="249">
        <v>0</v>
      </c>
      <c r="S120" s="249">
        <v>0</v>
      </c>
      <c r="T120" s="249">
        <v>0</v>
      </c>
      <c r="U120" s="249">
        <v>0</v>
      </c>
      <c r="V120" s="249">
        <v>0</v>
      </c>
      <c r="W120" s="249">
        <v>0</v>
      </c>
      <c r="X120" s="249">
        <v>0</v>
      </c>
      <c r="Y120" s="249">
        <v>0</v>
      </c>
    </row>
    <row r="121" s="1" customFormat="1" ht="18.75" customHeight="1" spans="1:25">
      <c r="A121" s="125" t="s">
        <v>33</v>
      </c>
      <c r="B121" s="125" t="s">
        <v>42</v>
      </c>
      <c r="C121" s="141"/>
      <c r="D121" s="208"/>
      <c r="E121" s="126" t="s">
        <v>74</v>
      </c>
      <c r="F121" s="300" t="s">
        <v>485</v>
      </c>
      <c r="G121" s="128">
        <v>127</v>
      </c>
      <c r="H121" s="128" t="s">
        <v>493</v>
      </c>
      <c r="I121" s="128" t="s">
        <v>494</v>
      </c>
      <c r="J121" s="208"/>
      <c r="K121" s="130"/>
      <c r="L121" s="183">
        <f t="shared" ref="L121:Y121" si="9">L122</f>
        <v>751</v>
      </c>
      <c r="M121" s="183">
        <f t="shared" si="9"/>
        <v>790.6</v>
      </c>
      <c r="N121" s="183">
        <f t="shared" si="9"/>
        <v>838.4</v>
      </c>
      <c r="O121" s="183">
        <f t="shared" si="9"/>
        <v>189.2</v>
      </c>
      <c r="P121" s="183">
        <f t="shared" si="9"/>
        <v>0</v>
      </c>
      <c r="Q121" s="376">
        <f t="shared" si="9"/>
        <v>0</v>
      </c>
      <c r="R121" s="377">
        <f t="shared" si="9"/>
        <v>0</v>
      </c>
      <c r="S121" s="378">
        <f t="shared" si="9"/>
        <v>0</v>
      </c>
      <c r="T121" s="378">
        <f t="shared" si="9"/>
        <v>0</v>
      </c>
      <c r="U121" s="378">
        <f t="shared" si="9"/>
        <v>0</v>
      </c>
      <c r="V121" s="378">
        <f t="shared" si="9"/>
        <v>0</v>
      </c>
      <c r="W121" s="378">
        <f t="shared" si="9"/>
        <v>0</v>
      </c>
      <c r="X121" s="378">
        <f t="shared" si="9"/>
        <v>0</v>
      </c>
      <c r="Y121" s="378">
        <f t="shared" si="9"/>
        <v>0</v>
      </c>
    </row>
    <row r="122" s="1" customFormat="1" ht="24" spans="1:25">
      <c r="A122" s="125"/>
      <c r="B122" s="125"/>
      <c r="C122" s="141"/>
      <c r="D122" s="208"/>
      <c r="E122" s="126"/>
      <c r="F122" s="129" t="s">
        <v>602</v>
      </c>
      <c r="G122" s="130">
        <v>127</v>
      </c>
      <c r="H122" s="130" t="s">
        <v>493</v>
      </c>
      <c r="I122" s="130" t="s">
        <v>494</v>
      </c>
      <c r="J122" s="208"/>
      <c r="K122" s="185"/>
      <c r="L122" s="185">
        <f>L124+L125+L126+L127+L128</f>
        <v>751</v>
      </c>
      <c r="M122" s="185">
        <v>790.6</v>
      </c>
      <c r="N122" s="185">
        <v>838.4</v>
      </c>
      <c r="O122" s="185">
        <v>189.2</v>
      </c>
      <c r="P122" s="185">
        <v>0</v>
      </c>
      <c r="Q122" s="252">
        <v>0</v>
      </c>
      <c r="R122" s="249">
        <v>0</v>
      </c>
      <c r="S122" s="249">
        <v>0</v>
      </c>
      <c r="T122" s="249">
        <v>0</v>
      </c>
      <c r="U122" s="249">
        <v>0</v>
      </c>
      <c r="V122" s="249">
        <v>0</v>
      </c>
      <c r="W122" s="249">
        <v>0</v>
      </c>
      <c r="X122" s="249">
        <v>0</v>
      </c>
      <c r="Y122" s="249">
        <v>0</v>
      </c>
    </row>
    <row r="123" s="1" customFormat="1" ht="52.5" customHeight="1" spans="1:25">
      <c r="A123" s="141" t="s">
        <v>33</v>
      </c>
      <c r="B123" s="141" t="s">
        <v>42</v>
      </c>
      <c r="C123" s="141" t="s">
        <v>34</v>
      </c>
      <c r="D123" s="141"/>
      <c r="E123" s="142" t="s">
        <v>603</v>
      </c>
      <c r="F123" s="129" t="s">
        <v>602</v>
      </c>
      <c r="G123" s="141" t="s">
        <v>496</v>
      </c>
      <c r="H123" s="141" t="s">
        <v>133</v>
      </c>
      <c r="I123" s="141" t="s">
        <v>34</v>
      </c>
      <c r="J123" s="141" t="s">
        <v>574</v>
      </c>
      <c r="K123" s="222" t="s">
        <v>604</v>
      </c>
      <c r="L123" s="185">
        <v>0</v>
      </c>
      <c r="M123" s="347">
        <v>790.6</v>
      </c>
      <c r="N123" s="347">
        <v>838.4</v>
      </c>
      <c r="O123" s="340">
        <v>189.2</v>
      </c>
      <c r="P123" s="340">
        <v>0</v>
      </c>
      <c r="Q123" s="370">
        <v>0</v>
      </c>
      <c r="R123" s="249">
        <v>0</v>
      </c>
      <c r="S123" s="249">
        <v>0</v>
      </c>
      <c r="T123" s="249">
        <v>0</v>
      </c>
      <c r="U123" s="249">
        <v>0</v>
      </c>
      <c r="V123" s="249">
        <v>0</v>
      </c>
      <c r="W123" s="249">
        <v>0</v>
      </c>
      <c r="X123" s="249">
        <v>0</v>
      </c>
      <c r="Y123" s="249">
        <v>0</v>
      </c>
    </row>
    <row r="124" s="1" customFormat="1" ht="51" customHeight="1" spans="1:25">
      <c r="A124" s="141" t="s">
        <v>33</v>
      </c>
      <c r="B124" s="141" t="s">
        <v>42</v>
      </c>
      <c r="C124" s="141" t="s">
        <v>34</v>
      </c>
      <c r="D124" s="208">
        <v>1</v>
      </c>
      <c r="E124" s="142" t="s">
        <v>605</v>
      </c>
      <c r="F124" s="129" t="s">
        <v>602</v>
      </c>
      <c r="G124" s="141" t="s">
        <v>496</v>
      </c>
      <c r="H124" s="141" t="s">
        <v>133</v>
      </c>
      <c r="I124" s="141" t="s">
        <v>34</v>
      </c>
      <c r="J124" s="141" t="s">
        <v>606</v>
      </c>
      <c r="K124" s="185" t="s">
        <v>604</v>
      </c>
      <c r="L124" s="185">
        <v>751</v>
      </c>
      <c r="M124" s="340">
        <v>0</v>
      </c>
      <c r="N124" s="340">
        <v>0</v>
      </c>
      <c r="O124" s="340">
        <v>0</v>
      </c>
      <c r="P124" s="340">
        <v>0</v>
      </c>
      <c r="Q124" s="370">
        <v>0</v>
      </c>
      <c r="R124" s="249">
        <v>0</v>
      </c>
      <c r="S124" s="249">
        <v>0</v>
      </c>
      <c r="T124" s="249">
        <v>0</v>
      </c>
      <c r="U124" s="249">
        <v>0</v>
      </c>
      <c r="V124" s="249">
        <v>0</v>
      </c>
      <c r="W124" s="249">
        <v>0</v>
      </c>
      <c r="X124" s="249">
        <v>0</v>
      </c>
      <c r="Y124" s="249">
        <v>0</v>
      </c>
    </row>
    <row r="125" s="1" customFormat="1" ht="64.5" hidden="1" customHeight="1" spans="1:25">
      <c r="A125" s="141" t="s">
        <v>33</v>
      </c>
      <c r="B125" s="141" t="s">
        <v>42</v>
      </c>
      <c r="C125" s="141" t="s">
        <v>34</v>
      </c>
      <c r="D125" s="208">
        <v>2</v>
      </c>
      <c r="E125" s="142" t="s">
        <v>607</v>
      </c>
      <c r="F125" s="129" t="s">
        <v>608</v>
      </c>
      <c r="G125" s="141" t="s">
        <v>496</v>
      </c>
      <c r="H125" s="141" t="s">
        <v>133</v>
      </c>
      <c r="I125" s="141" t="s">
        <v>34</v>
      </c>
      <c r="J125" s="141" t="s">
        <v>606</v>
      </c>
      <c r="K125" s="185" t="s">
        <v>604</v>
      </c>
      <c r="L125" s="185">
        <v>0</v>
      </c>
      <c r="M125" s="185">
        <v>0</v>
      </c>
      <c r="N125" s="185">
        <v>0</v>
      </c>
      <c r="O125" s="185">
        <v>0</v>
      </c>
      <c r="P125" s="185">
        <v>0</v>
      </c>
      <c r="Q125" s="252">
        <v>0</v>
      </c>
      <c r="R125" s="249"/>
      <c r="S125" s="243"/>
      <c r="T125" s="243"/>
      <c r="U125" s="243"/>
      <c r="V125" s="243"/>
      <c r="W125" s="243"/>
      <c r="X125" s="243"/>
      <c r="Y125" s="243"/>
    </row>
    <row r="126" s="1" customFormat="1" ht="64.5" customHeight="1" spans="1:25">
      <c r="A126" s="141" t="s">
        <v>33</v>
      </c>
      <c r="B126" s="141" t="s">
        <v>42</v>
      </c>
      <c r="C126" s="141" t="s">
        <v>34</v>
      </c>
      <c r="D126" s="208">
        <v>2</v>
      </c>
      <c r="E126" s="142" t="s">
        <v>538</v>
      </c>
      <c r="F126" s="129" t="s">
        <v>602</v>
      </c>
      <c r="G126" s="141" t="s">
        <v>496</v>
      </c>
      <c r="H126" s="141" t="s">
        <v>133</v>
      </c>
      <c r="I126" s="141" t="s">
        <v>34</v>
      </c>
      <c r="J126" s="141" t="s">
        <v>606</v>
      </c>
      <c r="K126" s="324">
        <v>621</v>
      </c>
      <c r="L126" s="185">
        <v>0</v>
      </c>
      <c r="M126" s="185">
        <v>0</v>
      </c>
      <c r="N126" s="185">
        <v>0</v>
      </c>
      <c r="O126" s="185">
        <v>0</v>
      </c>
      <c r="P126" s="185">
        <v>0</v>
      </c>
      <c r="Q126" s="252">
        <v>0</v>
      </c>
      <c r="R126" s="249">
        <v>0</v>
      </c>
      <c r="S126" s="243">
        <v>0</v>
      </c>
      <c r="T126" s="243">
        <v>0</v>
      </c>
      <c r="U126" s="243">
        <v>0</v>
      </c>
      <c r="V126" s="243">
        <v>0</v>
      </c>
      <c r="W126" s="243">
        <v>0</v>
      </c>
      <c r="X126" s="243">
        <v>0</v>
      </c>
      <c r="Y126" s="243">
        <v>0</v>
      </c>
    </row>
    <row r="127" s="1" customFormat="1" ht="70.5" customHeight="1" spans="1:25">
      <c r="A127" s="141" t="s">
        <v>33</v>
      </c>
      <c r="B127" s="141" t="s">
        <v>42</v>
      </c>
      <c r="C127" s="141" t="s">
        <v>50</v>
      </c>
      <c r="D127" s="141"/>
      <c r="E127" s="142" t="s">
        <v>609</v>
      </c>
      <c r="F127" s="129" t="s">
        <v>602</v>
      </c>
      <c r="G127" s="141" t="s">
        <v>496</v>
      </c>
      <c r="H127" s="141" t="s">
        <v>133</v>
      </c>
      <c r="I127" s="141" t="s">
        <v>34</v>
      </c>
      <c r="J127" s="141" t="s">
        <v>610</v>
      </c>
      <c r="K127" s="324">
        <v>244</v>
      </c>
      <c r="L127" s="185">
        <v>0</v>
      </c>
      <c r="M127" s="340">
        <v>0</v>
      </c>
      <c r="N127" s="340">
        <v>0</v>
      </c>
      <c r="O127" s="340">
        <v>0</v>
      </c>
      <c r="P127" s="340">
        <v>0</v>
      </c>
      <c r="Q127" s="370">
        <v>0</v>
      </c>
      <c r="R127" s="54">
        <v>0</v>
      </c>
      <c r="S127" s="243">
        <v>0</v>
      </c>
      <c r="T127" s="243">
        <v>0</v>
      </c>
      <c r="U127" s="243">
        <v>0</v>
      </c>
      <c r="V127" s="243">
        <v>0</v>
      </c>
      <c r="W127" s="243">
        <v>0</v>
      </c>
      <c r="X127" s="243">
        <v>0</v>
      </c>
      <c r="Y127" s="243">
        <v>0</v>
      </c>
    </row>
    <row r="128" s="1" customFormat="1" ht="63" customHeight="1" spans="1:25">
      <c r="A128" s="141" t="s">
        <v>33</v>
      </c>
      <c r="B128" s="141" t="s">
        <v>42</v>
      </c>
      <c r="C128" s="141" t="s">
        <v>33</v>
      </c>
      <c r="D128" s="141"/>
      <c r="E128" s="142" t="s">
        <v>216</v>
      </c>
      <c r="F128" s="129" t="s">
        <v>602</v>
      </c>
      <c r="G128" s="141" t="s">
        <v>496</v>
      </c>
      <c r="H128" s="141" t="s">
        <v>133</v>
      </c>
      <c r="I128" s="220" t="s">
        <v>34</v>
      </c>
      <c r="J128" s="220" t="s">
        <v>611</v>
      </c>
      <c r="K128" s="130">
        <v>851</v>
      </c>
      <c r="L128" s="185">
        <v>0</v>
      </c>
      <c r="M128" s="185">
        <v>0</v>
      </c>
      <c r="N128" s="185">
        <v>0</v>
      </c>
      <c r="O128" s="185">
        <v>0</v>
      </c>
      <c r="P128" s="185">
        <v>0</v>
      </c>
      <c r="Q128" s="252">
        <v>0</v>
      </c>
      <c r="R128" s="54">
        <v>0</v>
      </c>
      <c r="S128" s="243">
        <v>0</v>
      </c>
      <c r="T128" s="243">
        <v>0</v>
      </c>
      <c r="U128" s="243">
        <v>0</v>
      </c>
      <c r="V128" s="243">
        <v>0</v>
      </c>
      <c r="W128" s="243">
        <v>0</v>
      </c>
      <c r="X128" s="243">
        <v>0</v>
      </c>
      <c r="Y128" s="243">
        <v>0</v>
      </c>
    </row>
    <row r="129" s="1" customFormat="1" customHeight="1" spans="1:25">
      <c r="A129" s="125" t="s">
        <v>33</v>
      </c>
      <c r="B129" s="125" t="s">
        <v>44</v>
      </c>
      <c r="C129" s="141"/>
      <c r="D129" s="208"/>
      <c r="E129" s="126" t="s">
        <v>77</v>
      </c>
      <c r="F129" s="127" t="s">
        <v>485</v>
      </c>
      <c r="G129" s="141" t="s">
        <v>496</v>
      </c>
      <c r="H129" s="141" t="s">
        <v>34</v>
      </c>
      <c r="I129" s="141" t="s">
        <v>319</v>
      </c>
      <c r="J129" s="220"/>
      <c r="K129" s="130"/>
      <c r="L129" s="183">
        <f t="shared" ref="L129:R129" si="10">L130</f>
        <v>60</v>
      </c>
      <c r="M129" s="183">
        <f t="shared" si="10"/>
        <v>60</v>
      </c>
      <c r="N129" s="183">
        <f t="shared" si="10"/>
        <v>50</v>
      </c>
      <c r="O129" s="183">
        <f t="shared" si="10"/>
        <v>60</v>
      </c>
      <c r="P129" s="183">
        <f t="shared" si="10"/>
        <v>31.1</v>
      </c>
      <c r="Q129" s="376">
        <v>50</v>
      </c>
      <c r="R129" s="377">
        <f t="shared" si="10"/>
        <v>50</v>
      </c>
      <c r="S129" s="378">
        <f t="shared" ref="S129:Y129" si="11">S130+S131</f>
        <v>184.2</v>
      </c>
      <c r="T129" s="378">
        <f t="shared" si="11"/>
        <v>124.7</v>
      </c>
      <c r="U129" s="400">
        <f t="shared" si="11"/>
        <v>267.7</v>
      </c>
      <c r="V129" s="400">
        <f t="shared" si="11"/>
        <v>70</v>
      </c>
      <c r="W129" s="378">
        <f t="shared" si="11"/>
        <v>70</v>
      </c>
      <c r="X129" s="378">
        <f t="shared" si="11"/>
        <v>70</v>
      </c>
      <c r="Y129" s="378">
        <f t="shared" si="11"/>
        <v>70</v>
      </c>
    </row>
    <row r="130" s="1" customFormat="1" ht="44.25" customHeight="1" spans="1:25">
      <c r="A130" s="125"/>
      <c r="B130" s="125"/>
      <c r="C130" s="141"/>
      <c r="D130" s="208"/>
      <c r="E130" s="126"/>
      <c r="F130" s="132" t="s">
        <v>612</v>
      </c>
      <c r="G130" s="141" t="s">
        <v>496</v>
      </c>
      <c r="H130" s="141" t="s">
        <v>34</v>
      </c>
      <c r="I130" s="141" t="s">
        <v>319</v>
      </c>
      <c r="J130" s="220"/>
      <c r="K130" s="209"/>
      <c r="L130" s="185">
        <f t="shared" ref="L130:R131" si="12">L132+L133</f>
        <v>60</v>
      </c>
      <c r="M130" s="185">
        <v>60</v>
      </c>
      <c r="N130" s="185">
        <f t="shared" si="12"/>
        <v>50</v>
      </c>
      <c r="O130" s="185">
        <f t="shared" si="12"/>
        <v>60</v>
      </c>
      <c r="P130" s="185">
        <f>P132+P133</f>
        <v>31.1</v>
      </c>
      <c r="Q130" s="252">
        <v>50</v>
      </c>
      <c r="R130" s="257">
        <f t="shared" si="12"/>
        <v>50</v>
      </c>
      <c r="S130" s="258">
        <f>S133+S134</f>
        <v>50</v>
      </c>
      <c r="T130" s="258">
        <f t="shared" ref="T130:Y130" si="13">T133</f>
        <v>50</v>
      </c>
      <c r="U130" s="367">
        <f t="shared" si="13"/>
        <v>60</v>
      </c>
      <c r="V130" s="367">
        <v>0</v>
      </c>
      <c r="W130" s="258">
        <f t="shared" si="13"/>
        <v>0</v>
      </c>
      <c r="X130" s="258">
        <f t="shared" si="13"/>
        <v>0</v>
      </c>
      <c r="Y130" s="258">
        <f t="shared" si="13"/>
        <v>0</v>
      </c>
    </row>
    <row r="131" s="1" customFormat="1" ht="41.25" customHeight="1" spans="1:25">
      <c r="A131" s="150"/>
      <c r="B131" s="150"/>
      <c r="C131" s="131"/>
      <c r="D131" s="289"/>
      <c r="E131" s="381"/>
      <c r="F131" s="139"/>
      <c r="G131" s="141" t="s">
        <v>524</v>
      </c>
      <c r="H131" s="141" t="s">
        <v>34</v>
      </c>
      <c r="I131" s="141" t="s">
        <v>319</v>
      </c>
      <c r="J131" s="220"/>
      <c r="K131" s="209"/>
      <c r="L131" s="185">
        <f t="shared" si="12"/>
        <v>0</v>
      </c>
      <c r="M131" s="185">
        <v>0</v>
      </c>
      <c r="N131" s="185">
        <v>0</v>
      </c>
      <c r="O131" s="185">
        <v>0</v>
      </c>
      <c r="P131" s="185">
        <v>0</v>
      </c>
      <c r="Q131" s="252">
        <v>0</v>
      </c>
      <c r="R131" s="257">
        <v>0</v>
      </c>
      <c r="S131" s="258">
        <f t="shared" ref="S131:Y131" si="14">S135</f>
        <v>134.2</v>
      </c>
      <c r="T131" s="258">
        <f t="shared" si="14"/>
        <v>74.7</v>
      </c>
      <c r="U131" s="367">
        <f t="shared" si="14"/>
        <v>207.7</v>
      </c>
      <c r="V131" s="367">
        <f t="shared" si="14"/>
        <v>70</v>
      </c>
      <c r="W131" s="258">
        <f t="shared" si="14"/>
        <v>70</v>
      </c>
      <c r="X131" s="258">
        <f t="shared" si="14"/>
        <v>70</v>
      </c>
      <c r="Y131" s="258">
        <f t="shared" si="14"/>
        <v>70</v>
      </c>
    </row>
    <row r="132" s="1" customFormat="1" ht="86.25" customHeight="1" spans="1:25">
      <c r="A132" s="131" t="s">
        <v>33</v>
      </c>
      <c r="B132" s="131" t="s">
        <v>44</v>
      </c>
      <c r="C132" s="131" t="s">
        <v>34</v>
      </c>
      <c r="D132" s="289"/>
      <c r="E132" s="132" t="s">
        <v>613</v>
      </c>
      <c r="F132" s="132" t="s">
        <v>612</v>
      </c>
      <c r="G132" s="141" t="s">
        <v>496</v>
      </c>
      <c r="H132" s="141" t="s">
        <v>34</v>
      </c>
      <c r="I132" s="141" t="s">
        <v>319</v>
      </c>
      <c r="J132" s="220" t="s">
        <v>614</v>
      </c>
      <c r="K132" s="209">
        <v>611.612</v>
      </c>
      <c r="L132" s="185">
        <v>60</v>
      </c>
      <c r="M132" s="340">
        <v>0</v>
      </c>
      <c r="N132" s="340">
        <v>0</v>
      </c>
      <c r="O132" s="340">
        <v>0</v>
      </c>
      <c r="P132" s="340">
        <v>0</v>
      </c>
      <c r="Q132" s="370">
        <v>0</v>
      </c>
      <c r="R132" s="401">
        <v>0</v>
      </c>
      <c r="S132" s="249">
        <v>0</v>
      </c>
      <c r="T132" s="249">
        <v>0</v>
      </c>
      <c r="U132" s="192">
        <v>0</v>
      </c>
      <c r="V132" s="192">
        <v>0</v>
      </c>
      <c r="W132" s="249">
        <v>0</v>
      </c>
      <c r="X132" s="249">
        <v>0</v>
      </c>
      <c r="Y132" s="249">
        <v>0</v>
      </c>
    </row>
    <row r="133" s="1" customFormat="1" ht="27" customHeight="1" spans="1:25">
      <c r="A133" s="134"/>
      <c r="B133" s="134"/>
      <c r="C133" s="134"/>
      <c r="D133" s="293"/>
      <c r="E133" s="135"/>
      <c r="F133" s="135"/>
      <c r="G133" s="141" t="s">
        <v>496</v>
      </c>
      <c r="H133" s="141" t="s">
        <v>34</v>
      </c>
      <c r="I133" s="141" t="s">
        <v>319</v>
      </c>
      <c r="J133" s="220" t="s">
        <v>615</v>
      </c>
      <c r="K133" s="210" t="s">
        <v>616</v>
      </c>
      <c r="L133" s="185">
        <v>0</v>
      </c>
      <c r="M133" s="340">
        <v>60</v>
      </c>
      <c r="N133" s="340">
        <v>50</v>
      </c>
      <c r="O133" s="340">
        <v>60</v>
      </c>
      <c r="P133" s="340">
        <v>31.1</v>
      </c>
      <c r="Q133" s="402">
        <v>50</v>
      </c>
      <c r="R133" s="248">
        <v>50</v>
      </c>
      <c r="S133" s="248">
        <v>50</v>
      </c>
      <c r="T133" s="248">
        <v>50</v>
      </c>
      <c r="U133" s="317">
        <v>60</v>
      </c>
      <c r="V133" s="317">
        <v>0</v>
      </c>
      <c r="W133" s="248">
        <v>0</v>
      </c>
      <c r="X133" s="248">
        <v>0</v>
      </c>
      <c r="Y133" s="248">
        <v>0</v>
      </c>
    </row>
    <row r="134" s="1" customFormat="1" ht="1.5" hidden="1" customHeight="1" spans="1:25">
      <c r="A134" s="134"/>
      <c r="B134" s="134"/>
      <c r="C134" s="134"/>
      <c r="D134" s="293"/>
      <c r="E134" s="135"/>
      <c r="F134" s="135"/>
      <c r="G134" s="141" t="s">
        <v>524</v>
      </c>
      <c r="H134" s="141" t="s">
        <v>34</v>
      </c>
      <c r="I134" s="141" t="s">
        <v>319</v>
      </c>
      <c r="J134" s="220" t="s">
        <v>615</v>
      </c>
      <c r="K134" s="209">
        <v>612</v>
      </c>
      <c r="L134" s="185"/>
      <c r="M134" s="340"/>
      <c r="N134" s="340"/>
      <c r="O134" s="340"/>
      <c r="P134" s="370"/>
      <c r="Q134" s="403">
        <v>0</v>
      </c>
      <c r="R134" s="249">
        <v>0</v>
      </c>
      <c r="S134" s="249">
        <v>0</v>
      </c>
      <c r="T134" s="249"/>
      <c r="U134" s="192"/>
      <c r="V134" s="192"/>
      <c r="W134" s="249"/>
      <c r="X134" s="249"/>
      <c r="Y134" s="249"/>
    </row>
    <row r="135" s="1" customFormat="1" ht="34.5" customHeight="1" spans="1:25">
      <c r="A135" s="138"/>
      <c r="B135" s="138"/>
      <c r="C135" s="138"/>
      <c r="D135" s="294"/>
      <c r="E135" s="139"/>
      <c r="F135" s="139"/>
      <c r="G135" s="141" t="s">
        <v>524</v>
      </c>
      <c r="H135" s="141" t="s">
        <v>34</v>
      </c>
      <c r="I135" s="141" t="s">
        <v>319</v>
      </c>
      <c r="J135" s="220" t="s">
        <v>615</v>
      </c>
      <c r="K135" s="209">
        <v>244</v>
      </c>
      <c r="L135" s="185"/>
      <c r="M135" s="340"/>
      <c r="N135" s="340"/>
      <c r="O135" s="340"/>
      <c r="P135" s="370"/>
      <c r="Q135" s="403">
        <v>0</v>
      </c>
      <c r="R135" s="249">
        <v>0</v>
      </c>
      <c r="S135" s="249">
        <v>134.2</v>
      </c>
      <c r="T135" s="249">
        <v>74.7</v>
      </c>
      <c r="U135" s="192">
        <v>207.7</v>
      </c>
      <c r="V135" s="192">
        <v>70</v>
      </c>
      <c r="W135" s="249">
        <v>70</v>
      </c>
      <c r="X135" s="249">
        <v>70</v>
      </c>
      <c r="Y135" s="249">
        <v>70</v>
      </c>
    </row>
    <row r="136" s="1" customFormat="1" ht="26.25" customHeight="1" spans="1:25">
      <c r="A136" s="125" t="s">
        <v>33</v>
      </c>
      <c r="B136" s="125" t="s">
        <v>46</v>
      </c>
      <c r="C136" s="141"/>
      <c r="D136" s="208"/>
      <c r="E136" s="126" t="s">
        <v>82</v>
      </c>
      <c r="F136" s="127" t="s">
        <v>485</v>
      </c>
      <c r="G136" s="208">
        <v>127</v>
      </c>
      <c r="H136" s="141"/>
      <c r="I136" s="141"/>
      <c r="J136" s="208"/>
      <c r="K136" s="130"/>
      <c r="L136" s="183">
        <f t="shared" ref="L136:U137" si="15">L137</f>
        <v>5597.1</v>
      </c>
      <c r="M136" s="183">
        <f t="shared" si="15"/>
        <v>5485.3</v>
      </c>
      <c r="N136" s="386">
        <f t="shared" si="15"/>
        <v>16319.1</v>
      </c>
      <c r="O136" s="183">
        <f t="shared" si="15"/>
        <v>20887.2</v>
      </c>
      <c r="P136" s="183">
        <f t="shared" si="15"/>
        <v>23347.9</v>
      </c>
      <c r="Q136" s="404">
        <f t="shared" ref="Q136:U136" si="16">Q137</f>
        <v>29064.2</v>
      </c>
      <c r="R136" s="404">
        <f t="shared" si="16"/>
        <v>27507.6</v>
      </c>
      <c r="S136" s="405">
        <f t="shared" si="16"/>
        <v>31583.1</v>
      </c>
      <c r="T136" s="405">
        <f t="shared" si="16"/>
        <v>32311.8</v>
      </c>
      <c r="U136" s="405">
        <f t="shared" si="16"/>
        <v>37968.9</v>
      </c>
      <c r="V136" s="378">
        <f t="shared" ref="V136:Y137" si="17">V137</f>
        <v>38581</v>
      </c>
      <c r="W136" s="378">
        <f t="shared" si="17"/>
        <v>38581</v>
      </c>
      <c r="X136" s="378">
        <f t="shared" si="17"/>
        <v>38581</v>
      </c>
      <c r="Y136" s="378">
        <f t="shared" si="17"/>
        <v>38581</v>
      </c>
    </row>
    <row r="137" s="1" customFormat="1" ht="66" customHeight="1" spans="1:25">
      <c r="A137" s="125"/>
      <c r="B137" s="125"/>
      <c r="C137" s="141"/>
      <c r="D137" s="208"/>
      <c r="E137" s="126"/>
      <c r="F137" s="129" t="s">
        <v>617</v>
      </c>
      <c r="G137" s="141" t="s">
        <v>496</v>
      </c>
      <c r="H137" s="141" t="s">
        <v>133</v>
      </c>
      <c r="I137" s="141" t="s">
        <v>67</v>
      </c>
      <c r="J137" s="141" t="s">
        <v>618</v>
      </c>
      <c r="K137" s="185"/>
      <c r="L137" s="185">
        <f t="shared" si="15"/>
        <v>5597.1</v>
      </c>
      <c r="M137" s="185">
        <f t="shared" si="15"/>
        <v>5485.3</v>
      </c>
      <c r="N137" s="314">
        <f t="shared" si="15"/>
        <v>16319.1</v>
      </c>
      <c r="O137" s="185">
        <f>O138</f>
        <v>20887.2</v>
      </c>
      <c r="P137" s="185">
        <f t="shared" si="15"/>
        <v>23347.9</v>
      </c>
      <c r="Q137" s="252">
        <f>Q138</f>
        <v>29064.2</v>
      </c>
      <c r="R137" s="257">
        <f t="shared" si="15"/>
        <v>27507.6</v>
      </c>
      <c r="S137" s="258">
        <f t="shared" si="15"/>
        <v>31583.1</v>
      </c>
      <c r="T137" s="258">
        <f t="shared" si="15"/>
        <v>32311.8</v>
      </c>
      <c r="U137" s="379">
        <f t="shared" si="15"/>
        <v>37968.9</v>
      </c>
      <c r="V137" s="258">
        <f t="shared" si="17"/>
        <v>38581</v>
      </c>
      <c r="W137" s="258">
        <f t="shared" si="17"/>
        <v>38581</v>
      </c>
      <c r="X137" s="258">
        <f t="shared" si="17"/>
        <v>38581</v>
      </c>
      <c r="Y137" s="258">
        <f t="shared" si="17"/>
        <v>38581</v>
      </c>
    </row>
    <row r="138" s="1" customFormat="1" ht="80.25" customHeight="1" spans="1:25">
      <c r="A138" s="141" t="s">
        <v>33</v>
      </c>
      <c r="B138" s="141" t="s">
        <v>46</v>
      </c>
      <c r="C138" s="141" t="s">
        <v>34</v>
      </c>
      <c r="D138" s="141"/>
      <c r="E138" s="142" t="s">
        <v>330</v>
      </c>
      <c r="F138" s="129" t="s">
        <v>617</v>
      </c>
      <c r="G138" s="141" t="s">
        <v>496</v>
      </c>
      <c r="H138" s="141" t="s">
        <v>133</v>
      </c>
      <c r="I138" s="141" t="s">
        <v>67</v>
      </c>
      <c r="J138" s="141" t="s">
        <v>618</v>
      </c>
      <c r="K138" s="185"/>
      <c r="L138" s="185">
        <v>5597.1</v>
      </c>
      <c r="M138" s="185">
        <f>M139+M140+M141+M146+M142+M144+M146</f>
        <v>5485.3</v>
      </c>
      <c r="N138" s="185">
        <f>SUM(N139:N146)</f>
        <v>16319.1</v>
      </c>
      <c r="O138" s="185">
        <f>O139+O140+O141+O146+O142+O144+O145</f>
        <v>20887.2</v>
      </c>
      <c r="P138" s="185">
        <f>P139+P140+P141+P146+P142+P144</f>
        <v>23347.9</v>
      </c>
      <c r="Q138" s="252">
        <f>Q139+Q140+Q141+Q142+Q143+Q144+Q146</f>
        <v>29064.2</v>
      </c>
      <c r="R138" s="264">
        <v>27507.6</v>
      </c>
      <c r="S138" s="265">
        <f t="shared" ref="S138:W138" si="18">S139+S140+S141+S146+S142+S144+S143</f>
        <v>31583.1</v>
      </c>
      <c r="T138" s="265">
        <f t="shared" si="18"/>
        <v>32311.8</v>
      </c>
      <c r="U138" s="265">
        <f t="shared" si="18"/>
        <v>37968.9</v>
      </c>
      <c r="V138" s="258">
        <f t="shared" si="18"/>
        <v>38581</v>
      </c>
      <c r="W138" s="258">
        <f t="shared" si="18"/>
        <v>38581</v>
      </c>
      <c r="X138" s="258">
        <f>X139+X140+X141+X146+X142+X144+X143+X145</f>
        <v>38581</v>
      </c>
      <c r="Y138" s="258">
        <f>Y139+Y140+Y141+Y146+Y142+Y144+Y143</f>
        <v>38581</v>
      </c>
    </row>
    <row r="139" s="1" customFormat="1" ht="36" customHeight="1" spans="1:25">
      <c r="A139" s="141" t="s">
        <v>33</v>
      </c>
      <c r="B139" s="141" t="s">
        <v>46</v>
      </c>
      <c r="C139" s="141" t="s">
        <v>34</v>
      </c>
      <c r="D139" s="141" t="s">
        <v>103</v>
      </c>
      <c r="E139" s="142" t="s">
        <v>619</v>
      </c>
      <c r="F139" s="129" t="s">
        <v>617</v>
      </c>
      <c r="G139" s="141" t="s">
        <v>496</v>
      </c>
      <c r="H139" s="141" t="s">
        <v>34</v>
      </c>
      <c r="I139" s="141" t="s">
        <v>67</v>
      </c>
      <c r="J139" s="141" t="s">
        <v>620</v>
      </c>
      <c r="K139" s="209" t="s">
        <v>621</v>
      </c>
      <c r="L139" s="185">
        <v>592</v>
      </c>
      <c r="M139" s="185">
        <v>0</v>
      </c>
      <c r="N139" s="185">
        <v>0</v>
      </c>
      <c r="O139" s="185">
        <v>0</v>
      </c>
      <c r="P139" s="185">
        <v>0</v>
      </c>
      <c r="Q139" s="252">
        <v>0</v>
      </c>
      <c r="R139" s="249">
        <v>0</v>
      </c>
      <c r="S139" s="249">
        <v>0</v>
      </c>
      <c r="T139" s="249">
        <v>0</v>
      </c>
      <c r="U139" s="406">
        <v>0</v>
      </c>
      <c r="V139" s="249">
        <v>0</v>
      </c>
      <c r="W139" s="249">
        <v>0</v>
      </c>
      <c r="X139" s="249">
        <v>0</v>
      </c>
      <c r="Y139" s="249">
        <v>0</v>
      </c>
    </row>
    <row r="140" s="1" customFormat="1" ht="49.5" customHeight="1" spans="1:25">
      <c r="A140" s="141" t="s">
        <v>33</v>
      </c>
      <c r="B140" s="141" t="s">
        <v>46</v>
      </c>
      <c r="C140" s="141" t="s">
        <v>34</v>
      </c>
      <c r="D140" s="141" t="s">
        <v>174</v>
      </c>
      <c r="E140" s="142" t="s">
        <v>622</v>
      </c>
      <c r="F140" s="129" t="s">
        <v>617</v>
      </c>
      <c r="G140" s="141" t="s">
        <v>496</v>
      </c>
      <c r="H140" s="141" t="s">
        <v>133</v>
      </c>
      <c r="I140" s="220" t="s">
        <v>67</v>
      </c>
      <c r="J140" s="141" t="s">
        <v>623</v>
      </c>
      <c r="K140" s="209" t="s">
        <v>624</v>
      </c>
      <c r="L140" s="185">
        <v>5044.3</v>
      </c>
      <c r="M140" s="185">
        <v>0</v>
      </c>
      <c r="N140" s="185">
        <v>0</v>
      </c>
      <c r="O140" s="185">
        <v>0</v>
      </c>
      <c r="P140" s="185">
        <v>0</v>
      </c>
      <c r="Q140" s="252">
        <v>0</v>
      </c>
      <c r="R140" s="249">
        <v>0</v>
      </c>
      <c r="S140" s="249">
        <v>0</v>
      </c>
      <c r="T140" s="249">
        <v>0</v>
      </c>
      <c r="U140" s="406">
        <v>0</v>
      </c>
      <c r="V140" s="249">
        <v>0</v>
      </c>
      <c r="W140" s="249">
        <v>0</v>
      </c>
      <c r="X140" s="249">
        <v>0</v>
      </c>
      <c r="Y140" s="249">
        <v>0</v>
      </c>
    </row>
    <row r="141" s="1" customFormat="1" ht="0.75" customHeight="1" spans="1:25">
      <c r="A141" s="141" t="s">
        <v>33</v>
      </c>
      <c r="B141" s="141" t="s">
        <v>46</v>
      </c>
      <c r="C141" s="141" t="s">
        <v>34</v>
      </c>
      <c r="D141" s="141" t="s">
        <v>222</v>
      </c>
      <c r="E141" s="142" t="s">
        <v>625</v>
      </c>
      <c r="F141" s="129" t="s">
        <v>617</v>
      </c>
      <c r="G141" s="141" t="s">
        <v>496</v>
      </c>
      <c r="H141" s="141" t="s">
        <v>34</v>
      </c>
      <c r="I141" s="141" t="s">
        <v>67</v>
      </c>
      <c r="J141" s="141" t="s">
        <v>626</v>
      </c>
      <c r="K141" s="209" t="s">
        <v>627</v>
      </c>
      <c r="L141" s="185">
        <v>0</v>
      </c>
      <c r="M141" s="313">
        <v>0</v>
      </c>
      <c r="N141" s="313">
        <v>0</v>
      </c>
      <c r="O141" s="185">
        <v>0</v>
      </c>
      <c r="P141" s="185">
        <v>0</v>
      </c>
      <c r="Q141" s="252">
        <v>0</v>
      </c>
      <c r="R141" s="249">
        <v>0</v>
      </c>
      <c r="S141" s="249">
        <v>0</v>
      </c>
      <c r="T141" s="249">
        <v>0</v>
      </c>
      <c r="U141" s="406">
        <v>0</v>
      </c>
      <c r="V141" s="249">
        <v>0</v>
      </c>
      <c r="W141" s="249">
        <v>0</v>
      </c>
      <c r="X141" s="249">
        <v>0</v>
      </c>
      <c r="Y141" s="249">
        <v>0</v>
      </c>
    </row>
    <row r="142" s="1" customFormat="1" ht="40.5" customHeight="1" spans="1:25">
      <c r="A142" s="131" t="s">
        <v>33</v>
      </c>
      <c r="B142" s="131" t="s">
        <v>46</v>
      </c>
      <c r="C142" s="131" t="s">
        <v>34</v>
      </c>
      <c r="D142" s="131" t="s">
        <v>222</v>
      </c>
      <c r="E142" s="132" t="s">
        <v>625</v>
      </c>
      <c r="F142" s="132" t="s">
        <v>617</v>
      </c>
      <c r="G142" s="131" t="s">
        <v>496</v>
      </c>
      <c r="H142" s="131" t="s">
        <v>133</v>
      </c>
      <c r="I142" s="131" t="s">
        <v>67</v>
      </c>
      <c r="J142" s="220" t="s">
        <v>628</v>
      </c>
      <c r="K142" s="387" t="s">
        <v>629</v>
      </c>
      <c r="L142" s="186">
        <v>0</v>
      </c>
      <c r="M142" s="388">
        <v>589.2</v>
      </c>
      <c r="N142" s="186">
        <v>600.7</v>
      </c>
      <c r="O142" s="186">
        <v>597</v>
      </c>
      <c r="P142" s="186">
        <v>651.3</v>
      </c>
      <c r="Q142" s="364">
        <v>503.7</v>
      </c>
      <c r="R142" s="249">
        <v>595</v>
      </c>
      <c r="S142" s="249">
        <v>1152.7</v>
      </c>
      <c r="T142" s="249">
        <v>1197.3</v>
      </c>
      <c r="U142" s="406">
        <v>1747.5</v>
      </c>
      <c r="V142" s="249">
        <v>1760</v>
      </c>
      <c r="W142" s="249">
        <v>1760</v>
      </c>
      <c r="X142" s="249">
        <v>1760</v>
      </c>
      <c r="Y142" s="249">
        <v>1760</v>
      </c>
    </row>
    <row r="143" s="1" customFormat="1" ht="26.25" customHeight="1" spans="1:25">
      <c r="A143" s="138"/>
      <c r="B143" s="138"/>
      <c r="C143" s="138"/>
      <c r="D143" s="138"/>
      <c r="E143" s="139"/>
      <c r="F143" s="139"/>
      <c r="G143" s="138"/>
      <c r="H143" s="138"/>
      <c r="I143" s="138"/>
      <c r="J143" s="226" t="s">
        <v>630</v>
      </c>
      <c r="K143" s="387">
        <v>851</v>
      </c>
      <c r="L143" s="190"/>
      <c r="M143" s="217"/>
      <c r="N143" s="217"/>
      <c r="O143" s="190"/>
      <c r="P143" s="190"/>
      <c r="Q143" s="190">
        <v>0.3</v>
      </c>
      <c r="R143" s="249">
        <v>1.1</v>
      </c>
      <c r="S143" s="249">
        <v>1</v>
      </c>
      <c r="T143" s="249">
        <v>0</v>
      </c>
      <c r="U143" s="406">
        <v>0</v>
      </c>
      <c r="V143" s="249">
        <v>0</v>
      </c>
      <c r="W143" s="249">
        <v>0</v>
      </c>
      <c r="X143" s="249">
        <v>0</v>
      </c>
      <c r="Y143" s="249">
        <v>0</v>
      </c>
    </row>
    <row r="144" s="1" customFormat="1" ht="63" customHeight="1" spans="1:25">
      <c r="A144" s="131" t="s">
        <v>33</v>
      </c>
      <c r="B144" s="131" t="s">
        <v>46</v>
      </c>
      <c r="C144" s="131" t="s">
        <v>34</v>
      </c>
      <c r="D144" s="131" t="s">
        <v>270</v>
      </c>
      <c r="E144" s="143" t="s">
        <v>631</v>
      </c>
      <c r="F144" s="144" t="s">
        <v>617</v>
      </c>
      <c r="G144" s="131" t="s">
        <v>496</v>
      </c>
      <c r="H144" s="131" t="s">
        <v>133</v>
      </c>
      <c r="I144" s="131" t="s">
        <v>67</v>
      </c>
      <c r="J144" s="131" t="s">
        <v>632</v>
      </c>
      <c r="K144" s="132" t="s">
        <v>633</v>
      </c>
      <c r="L144" s="186">
        <v>0</v>
      </c>
      <c r="M144" s="388">
        <v>4896.1</v>
      </c>
      <c r="N144" s="186">
        <v>15702.2</v>
      </c>
      <c r="O144" s="186">
        <v>20213.1</v>
      </c>
      <c r="P144" s="186">
        <v>22696.6</v>
      </c>
      <c r="Q144" s="364">
        <v>28560.2</v>
      </c>
      <c r="R144" s="253">
        <v>23461.9</v>
      </c>
      <c r="S144" s="249">
        <v>30429.4</v>
      </c>
      <c r="T144" s="249">
        <v>31114.5</v>
      </c>
      <c r="U144" s="406">
        <v>35963.7</v>
      </c>
      <c r="V144" s="249">
        <v>36600</v>
      </c>
      <c r="W144" s="249">
        <v>36600</v>
      </c>
      <c r="X144" s="249">
        <v>36600</v>
      </c>
      <c r="Y144" s="249">
        <v>36600</v>
      </c>
    </row>
    <row r="145" s="1" customFormat="1" ht="63" customHeight="1" spans="1:25">
      <c r="A145" s="137" t="s">
        <v>33</v>
      </c>
      <c r="B145" s="137" t="s">
        <v>46</v>
      </c>
      <c r="C145" s="137" t="s">
        <v>33</v>
      </c>
      <c r="D145" s="137"/>
      <c r="E145" s="382" t="s">
        <v>634</v>
      </c>
      <c r="F145" s="382" t="s">
        <v>617</v>
      </c>
      <c r="G145" s="137" t="s">
        <v>496</v>
      </c>
      <c r="H145" s="137" t="s">
        <v>133</v>
      </c>
      <c r="I145" s="229" t="s">
        <v>67</v>
      </c>
      <c r="J145" s="229" t="s">
        <v>635</v>
      </c>
      <c r="K145" s="290">
        <v>851</v>
      </c>
      <c r="L145" s="190">
        <v>0</v>
      </c>
      <c r="M145" s="389">
        <v>0</v>
      </c>
      <c r="N145" s="186">
        <v>16.2</v>
      </c>
      <c r="O145" s="186">
        <v>77.1</v>
      </c>
      <c r="P145" s="186">
        <v>0</v>
      </c>
      <c r="Q145" s="364">
        <v>0</v>
      </c>
      <c r="R145" s="253">
        <v>0</v>
      </c>
      <c r="S145" s="249">
        <v>0</v>
      </c>
      <c r="T145" s="249">
        <v>0</v>
      </c>
      <c r="U145" s="406">
        <v>0</v>
      </c>
      <c r="V145" s="249">
        <v>0</v>
      </c>
      <c r="W145" s="249">
        <v>0</v>
      </c>
      <c r="X145" s="249">
        <v>0</v>
      </c>
      <c r="Y145" s="249">
        <v>0</v>
      </c>
    </row>
    <row r="146" s="1" customFormat="1" ht="24.75" customHeight="1" spans="1:25">
      <c r="A146" s="167"/>
      <c r="B146" s="167"/>
      <c r="C146" s="167"/>
      <c r="D146" s="167"/>
      <c r="E146" s="383" t="s">
        <v>636</v>
      </c>
      <c r="F146" s="383" t="s">
        <v>602</v>
      </c>
      <c r="G146" s="167"/>
      <c r="H146" s="167"/>
      <c r="I146" s="390"/>
      <c r="J146" s="390" t="s">
        <v>637</v>
      </c>
      <c r="K146" s="391">
        <v>244.247</v>
      </c>
      <c r="L146" s="392"/>
      <c r="M146" s="393"/>
      <c r="N146" s="393"/>
      <c r="O146" s="394"/>
      <c r="P146" s="394"/>
      <c r="Q146" s="407"/>
      <c r="R146" s="249"/>
      <c r="S146" s="249"/>
      <c r="T146" s="249"/>
      <c r="U146" s="406">
        <v>257.7</v>
      </c>
      <c r="V146" s="249">
        <v>221</v>
      </c>
      <c r="W146" s="249">
        <v>221</v>
      </c>
      <c r="X146" s="249">
        <v>221</v>
      </c>
      <c r="Y146" s="249">
        <v>221</v>
      </c>
    </row>
    <row r="147" ht="63" customHeight="1" spans="1:17">
      <c r="A147" s="384"/>
      <c r="B147" s="384"/>
      <c r="C147" s="384"/>
      <c r="D147" s="384"/>
      <c r="E147" s="385"/>
      <c r="F147" s="7"/>
      <c r="G147" s="384"/>
      <c r="H147" s="384"/>
      <c r="I147" s="395"/>
      <c r="J147" s="384"/>
      <c r="K147" s="396"/>
      <c r="L147" s="372"/>
      <c r="M147" s="397"/>
      <c r="N147" s="398"/>
      <c r="O147" s="372"/>
      <c r="P147" s="399"/>
      <c r="Q147" s="372"/>
    </row>
  </sheetData>
  <sheetProtection selectLockedCells="1" selectUnlockedCells="1"/>
  <mergeCells count="151">
    <mergeCell ref="M8:Q8"/>
    <mergeCell ref="A10:Q10"/>
    <mergeCell ref="A12:D12"/>
    <mergeCell ref="G12:K12"/>
    <mergeCell ref="L12:Y12"/>
    <mergeCell ref="A15:A16"/>
    <mergeCell ref="A17:A18"/>
    <mergeCell ref="A19:A25"/>
    <mergeCell ref="A31:A32"/>
    <mergeCell ref="A33:A38"/>
    <mergeCell ref="A45:A47"/>
    <mergeCell ref="A49:A54"/>
    <mergeCell ref="A56:A58"/>
    <mergeCell ref="A62:A63"/>
    <mergeCell ref="A64:A74"/>
    <mergeCell ref="A81:A82"/>
    <mergeCell ref="A83:A87"/>
    <mergeCell ref="A92:A96"/>
    <mergeCell ref="A97:A98"/>
    <mergeCell ref="A106:A107"/>
    <mergeCell ref="A108:A114"/>
    <mergeCell ref="A116:A119"/>
    <mergeCell ref="A121:A122"/>
    <mergeCell ref="A129:A130"/>
    <mergeCell ref="A132:A135"/>
    <mergeCell ref="A136:A137"/>
    <mergeCell ref="A142:A143"/>
    <mergeCell ref="B15:B16"/>
    <mergeCell ref="B17:B18"/>
    <mergeCell ref="B19:B25"/>
    <mergeCell ref="B31:B32"/>
    <mergeCell ref="B33:B38"/>
    <mergeCell ref="B45:B47"/>
    <mergeCell ref="B49:B54"/>
    <mergeCell ref="B56:B58"/>
    <mergeCell ref="B62:B63"/>
    <mergeCell ref="B64:B74"/>
    <mergeCell ref="B81:B82"/>
    <mergeCell ref="B83:B87"/>
    <mergeCell ref="B92:B96"/>
    <mergeCell ref="B97:B98"/>
    <mergeCell ref="B106:B107"/>
    <mergeCell ref="B108:B114"/>
    <mergeCell ref="B116:B119"/>
    <mergeCell ref="B121:B122"/>
    <mergeCell ref="B129:B130"/>
    <mergeCell ref="B132:B135"/>
    <mergeCell ref="B136:B137"/>
    <mergeCell ref="B142:B143"/>
    <mergeCell ref="C15:C16"/>
    <mergeCell ref="C17:C18"/>
    <mergeCell ref="C19:C25"/>
    <mergeCell ref="C31:C32"/>
    <mergeCell ref="C33:C38"/>
    <mergeCell ref="C45:C47"/>
    <mergeCell ref="C49:C54"/>
    <mergeCell ref="C56:C58"/>
    <mergeCell ref="C62:C63"/>
    <mergeCell ref="C64:C74"/>
    <mergeCell ref="C81:C82"/>
    <mergeCell ref="C83:C87"/>
    <mergeCell ref="C92:C96"/>
    <mergeCell ref="C97:C98"/>
    <mergeCell ref="C106:C107"/>
    <mergeCell ref="C108:C114"/>
    <mergeCell ref="C116:C119"/>
    <mergeCell ref="C121:C122"/>
    <mergeCell ref="C129:C130"/>
    <mergeCell ref="C132:C135"/>
    <mergeCell ref="C136:C137"/>
    <mergeCell ref="C142:C143"/>
    <mergeCell ref="D15:D16"/>
    <mergeCell ref="D17:D18"/>
    <mergeCell ref="D19:D25"/>
    <mergeCell ref="D31:D32"/>
    <mergeCell ref="D33:D38"/>
    <mergeCell ref="D45:D47"/>
    <mergeCell ref="D49:D54"/>
    <mergeCell ref="D56:D58"/>
    <mergeCell ref="D62:D63"/>
    <mergeCell ref="D64:D74"/>
    <mergeCell ref="D81:D82"/>
    <mergeCell ref="D83:D87"/>
    <mergeCell ref="D92:D96"/>
    <mergeCell ref="D97:D98"/>
    <mergeCell ref="D106:D107"/>
    <mergeCell ref="D108:D114"/>
    <mergeCell ref="D116:D119"/>
    <mergeCell ref="D121:D122"/>
    <mergeCell ref="D129:D130"/>
    <mergeCell ref="D132:D135"/>
    <mergeCell ref="D136:D137"/>
    <mergeCell ref="D142:D143"/>
    <mergeCell ref="E12:E13"/>
    <mergeCell ref="E15:E16"/>
    <mergeCell ref="E17:E18"/>
    <mergeCell ref="E19:E25"/>
    <mergeCell ref="E31:E32"/>
    <mergeCell ref="E33:E38"/>
    <mergeCell ref="E45:E47"/>
    <mergeCell ref="E48:E54"/>
    <mergeCell ref="E56:E58"/>
    <mergeCell ref="E64:E74"/>
    <mergeCell ref="E81:E82"/>
    <mergeCell ref="E83:E87"/>
    <mergeCell ref="E92:E96"/>
    <mergeCell ref="E106:E107"/>
    <mergeCell ref="E108:E114"/>
    <mergeCell ref="E116:E119"/>
    <mergeCell ref="E121:E122"/>
    <mergeCell ref="E129:E130"/>
    <mergeCell ref="E132:E135"/>
    <mergeCell ref="E136:E137"/>
    <mergeCell ref="E142:E143"/>
    <mergeCell ref="F12:F13"/>
    <mergeCell ref="F19:F25"/>
    <mergeCell ref="F31:F32"/>
    <mergeCell ref="F33:F38"/>
    <mergeCell ref="F46:F47"/>
    <mergeCell ref="F48:F54"/>
    <mergeCell ref="F56:F58"/>
    <mergeCell ref="F64:F74"/>
    <mergeCell ref="F83:F87"/>
    <mergeCell ref="F92:F96"/>
    <mergeCell ref="F108:F114"/>
    <mergeCell ref="F116:F119"/>
    <mergeCell ref="F130:F131"/>
    <mergeCell ref="F132:F135"/>
    <mergeCell ref="F142:F143"/>
    <mergeCell ref="G20:G25"/>
    <mergeCell ref="G31:G32"/>
    <mergeCell ref="G64:G66"/>
    <mergeCell ref="G67:G71"/>
    <mergeCell ref="G84:G87"/>
    <mergeCell ref="G93:G96"/>
    <mergeCell ref="G142:G143"/>
    <mergeCell ref="H20:H25"/>
    <mergeCell ref="H31:H32"/>
    <mergeCell ref="H64:H66"/>
    <mergeCell ref="H67:H71"/>
    <mergeCell ref="H84:H87"/>
    <mergeCell ref="H93:H96"/>
    <mergeCell ref="H142:H143"/>
    <mergeCell ref="I20:I25"/>
    <mergeCell ref="I31:I32"/>
    <mergeCell ref="I64:I66"/>
    <mergeCell ref="I67:I71"/>
    <mergeCell ref="I84:I87"/>
    <mergeCell ref="I93:I96"/>
    <mergeCell ref="I142:I143"/>
    <mergeCell ref="M2:Q4"/>
  </mergeCells>
  <pageMargins left="0.826771653543307" right="0.236220472440945" top="0.748031496062992" bottom="0.748031496062992" header="0.31496062992126" footer="0.31496062992126"/>
  <pageSetup paperSize="9" scale="59" firstPageNumber="0" fitToHeight="0" orientation="landscape" useFirstPageNumber="1" horizontalDpi="300" verticalDpi="300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65541"/>
  <sheetViews>
    <sheetView zoomScale="80" zoomScaleNormal="80" topLeftCell="A76" workbookViewId="0">
      <selection activeCell="A6" sqref="A6:S95"/>
    </sheetView>
  </sheetViews>
  <sheetFormatPr defaultColWidth="9" defaultRowHeight="10.5" customHeight="1"/>
  <cols>
    <col min="1" max="2" width="6.43809523809524" style="2" customWidth="1"/>
    <col min="3" max="3" width="20.1047619047619" style="2" customWidth="1"/>
    <col min="4" max="4" width="38.1047619047619" style="2" customWidth="1"/>
    <col min="5" max="5" width="13.8857142857143" style="2" customWidth="1"/>
    <col min="6" max="7" width="10.6666666666667" style="2" customWidth="1"/>
    <col min="8" max="8" width="10.6666666666667" style="1" customWidth="1"/>
    <col min="9" max="11" width="10.6666666666667" style="2" customWidth="1"/>
    <col min="12" max="12" width="9" style="2"/>
    <col min="13" max="17" width="9" style="1"/>
    <col min="18" max="257" width="9" style="2"/>
    <col min="258" max="259" width="6.43809523809524" style="2" customWidth="1"/>
    <col min="260" max="260" width="20.1047619047619" style="2" customWidth="1"/>
    <col min="261" max="261" width="38.6666666666667" style="2" customWidth="1"/>
    <col min="262" max="268" width="10.6666666666667" style="2" customWidth="1"/>
    <col min="269" max="513" width="9" style="2"/>
    <col min="514" max="515" width="6.43809523809524" style="2" customWidth="1"/>
    <col min="516" max="516" width="20.1047619047619" style="2" customWidth="1"/>
    <col min="517" max="517" width="38.6666666666667" style="2" customWidth="1"/>
    <col min="518" max="524" width="10.6666666666667" style="2" customWidth="1"/>
    <col min="525" max="769" width="9" style="2"/>
    <col min="770" max="771" width="6.43809523809524" style="2" customWidth="1"/>
    <col min="772" max="772" width="20.1047619047619" style="2" customWidth="1"/>
    <col min="773" max="773" width="38.6666666666667" style="2" customWidth="1"/>
    <col min="774" max="780" width="10.6666666666667" style="2" customWidth="1"/>
    <col min="781" max="1025" width="9" style="2"/>
    <col min="1026" max="1027" width="6.43809523809524" style="2" customWidth="1"/>
    <col min="1028" max="1028" width="20.1047619047619" style="2" customWidth="1"/>
    <col min="1029" max="1029" width="38.6666666666667" style="2" customWidth="1"/>
    <col min="1030" max="1036" width="10.6666666666667" style="2" customWidth="1"/>
    <col min="1037" max="1281" width="9" style="2"/>
    <col min="1282" max="1283" width="6.43809523809524" style="2" customWidth="1"/>
    <col min="1284" max="1284" width="20.1047619047619" style="2" customWidth="1"/>
    <col min="1285" max="1285" width="38.6666666666667" style="2" customWidth="1"/>
    <col min="1286" max="1292" width="10.6666666666667" style="2" customWidth="1"/>
    <col min="1293" max="1537" width="9" style="2"/>
    <col min="1538" max="1539" width="6.43809523809524" style="2" customWidth="1"/>
    <col min="1540" max="1540" width="20.1047619047619" style="2" customWidth="1"/>
    <col min="1541" max="1541" width="38.6666666666667" style="2" customWidth="1"/>
    <col min="1542" max="1548" width="10.6666666666667" style="2" customWidth="1"/>
    <col min="1549" max="1793" width="9" style="2"/>
    <col min="1794" max="1795" width="6.43809523809524" style="2" customWidth="1"/>
    <col min="1796" max="1796" width="20.1047619047619" style="2" customWidth="1"/>
    <col min="1797" max="1797" width="38.6666666666667" style="2" customWidth="1"/>
    <col min="1798" max="1804" width="10.6666666666667" style="2" customWidth="1"/>
    <col min="1805" max="2049" width="9" style="2"/>
    <col min="2050" max="2051" width="6.43809523809524" style="2" customWidth="1"/>
    <col min="2052" max="2052" width="20.1047619047619" style="2" customWidth="1"/>
    <col min="2053" max="2053" width="38.6666666666667" style="2" customWidth="1"/>
    <col min="2054" max="2060" width="10.6666666666667" style="2" customWidth="1"/>
    <col min="2061" max="2305" width="9" style="2"/>
    <col min="2306" max="2307" width="6.43809523809524" style="2" customWidth="1"/>
    <col min="2308" max="2308" width="20.1047619047619" style="2" customWidth="1"/>
    <col min="2309" max="2309" width="38.6666666666667" style="2" customWidth="1"/>
    <col min="2310" max="2316" width="10.6666666666667" style="2" customWidth="1"/>
    <col min="2317" max="2561" width="9" style="2"/>
    <col min="2562" max="2563" width="6.43809523809524" style="2" customWidth="1"/>
    <col min="2564" max="2564" width="20.1047619047619" style="2" customWidth="1"/>
    <col min="2565" max="2565" width="38.6666666666667" style="2" customWidth="1"/>
    <col min="2566" max="2572" width="10.6666666666667" style="2" customWidth="1"/>
    <col min="2573" max="2817" width="9" style="2"/>
    <col min="2818" max="2819" width="6.43809523809524" style="2" customWidth="1"/>
    <col min="2820" max="2820" width="20.1047619047619" style="2" customWidth="1"/>
    <col min="2821" max="2821" width="38.6666666666667" style="2" customWidth="1"/>
    <col min="2822" max="2828" width="10.6666666666667" style="2" customWidth="1"/>
    <col min="2829" max="3073" width="9" style="2"/>
    <col min="3074" max="3075" width="6.43809523809524" style="2" customWidth="1"/>
    <col min="3076" max="3076" width="20.1047619047619" style="2" customWidth="1"/>
    <col min="3077" max="3077" width="38.6666666666667" style="2" customWidth="1"/>
    <col min="3078" max="3084" width="10.6666666666667" style="2" customWidth="1"/>
    <col min="3085" max="3329" width="9" style="2"/>
    <col min="3330" max="3331" width="6.43809523809524" style="2" customWidth="1"/>
    <col min="3332" max="3332" width="20.1047619047619" style="2" customWidth="1"/>
    <col min="3333" max="3333" width="38.6666666666667" style="2" customWidth="1"/>
    <col min="3334" max="3340" width="10.6666666666667" style="2" customWidth="1"/>
    <col min="3341" max="3585" width="9" style="2"/>
    <col min="3586" max="3587" width="6.43809523809524" style="2" customWidth="1"/>
    <col min="3588" max="3588" width="20.1047619047619" style="2" customWidth="1"/>
    <col min="3589" max="3589" width="38.6666666666667" style="2" customWidth="1"/>
    <col min="3590" max="3596" width="10.6666666666667" style="2" customWidth="1"/>
    <col min="3597" max="3841" width="9" style="2"/>
    <col min="3842" max="3843" width="6.43809523809524" style="2" customWidth="1"/>
    <col min="3844" max="3844" width="20.1047619047619" style="2" customWidth="1"/>
    <col min="3845" max="3845" width="38.6666666666667" style="2" customWidth="1"/>
    <col min="3846" max="3852" width="10.6666666666667" style="2" customWidth="1"/>
    <col min="3853" max="4097" width="9" style="2"/>
    <col min="4098" max="4099" width="6.43809523809524" style="2" customWidth="1"/>
    <col min="4100" max="4100" width="20.1047619047619" style="2" customWidth="1"/>
    <col min="4101" max="4101" width="38.6666666666667" style="2" customWidth="1"/>
    <col min="4102" max="4108" width="10.6666666666667" style="2" customWidth="1"/>
    <col min="4109" max="4353" width="9" style="2"/>
    <col min="4354" max="4355" width="6.43809523809524" style="2" customWidth="1"/>
    <col min="4356" max="4356" width="20.1047619047619" style="2" customWidth="1"/>
    <col min="4357" max="4357" width="38.6666666666667" style="2" customWidth="1"/>
    <col min="4358" max="4364" width="10.6666666666667" style="2" customWidth="1"/>
    <col min="4365" max="4609" width="9" style="2"/>
    <col min="4610" max="4611" width="6.43809523809524" style="2" customWidth="1"/>
    <col min="4612" max="4612" width="20.1047619047619" style="2" customWidth="1"/>
    <col min="4613" max="4613" width="38.6666666666667" style="2" customWidth="1"/>
    <col min="4614" max="4620" width="10.6666666666667" style="2" customWidth="1"/>
    <col min="4621" max="4865" width="9" style="2"/>
    <col min="4866" max="4867" width="6.43809523809524" style="2" customWidth="1"/>
    <col min="4868" max="4868" width="20.1047619047619" style="2" customWidth="1"/>
    <col min="4869" max="4869" width="38.6666666666667" style="2" customWidth="1"/>
    <col min="4870" max="4876" width="10.6666666666667" style="2" customWidth="1"/>
    <col min="4877" max="5121" width="9" style="2"/>
    <col min="5122" max="5123" width="6.43809523809524" style="2" customWidth="1"/>
    <col min="5124" max="5124" width="20.1047619047619" style="2" customWidth="1"/>
    <col min="5125" max="5125" width="38.6666666666667" style="2" customWidth="1"/>
    <col min="5126" max="5132" width="10.6666666666667" style="2" customWidth="1"/>
    <col min="5133" max="5377" width="9" style="2"/>
    <col min="5378" max="5379" width="6.43809523809524" style="2" customWidth="1"/>
    <col min="5380" max="5380" width="20.1047619047619" style="2" customWidth="1"/>
    <col min="5381" max="5381" width="38.6666666666667" style="2" customWidth="1"/>
    <col min="5382" max="5388" width="10.6666666666667" style="2" customWidth="1"/>
    <col min="5389" max="5633" width="9" style="2"/>
    <col min="5634" max="5635" width="6.43809523809524" style="2" customWidth="1"/>
    <col min="5636" max="5636" width="20.1047619047619" style="2" customWidth="1"/>
    <col min="5637" max="5637" width="38.6666666666667" style="2" customWidth="1"/>
    <col min="5638" max="5644" width="10.6666666666667" style="2" customWidth="1"/>
    <col min="5645" max="5889" width="9" style="2"/>
    <col min="5890" max="5891" width="6.43809523809524" style="2" customWidth="1"/>
    <col min="5892" max="5892" width="20.1047619047619" style="2" customWidth="1"/>
    <col min="5893" max="5893" width="38.6666666666667" style="2" customWidth="1"/>
    <col min="5894" max="5900" width="10.6666666666667" style="2" customWidth="1"/>
    <col min="5901" max="6145" width="9" style="2"/>
    <col min="6146" max="6147" width="6.43809523809524" style="2" customWidth="1"/>
    <col min="6148" max="6148" width="20.1047619047619" style="2" customWidth="1"/>
    <col min="6149" max="6149" width="38.6666666666667" style="2" customWidth="1"/>
    <col min="6150" max="6156" width="10.6666666666667" style="2" customWidth="1"/>
    <col min="6157" max="6401" width="9" style="2"/>
    <col min="6402" max="6403" width="6.43809523809524" style="2" customWidth="1"/>
    <col min="6404" max="6404" width="20.1047619047619" style="2" customWidth="1"/>
    <col min="6405" max="6405" width="38.6666666666667" style="2" customWidth="1"/>
    <col min="6406" max="6412" width="10.6666666666667" style="2" customWidth="1"/>
    <col min="6413" max="6657" width="9" style="2"/>
    <col min="6658" max="6659" width="6.43809523809524" style="2" customWidth="1"/>
    <col min="6660" max="6660" width="20.1047619047619" style="2" customWidth="1"/>
    <col min="6661" max="6661" width="38.6666666666667" style="2" customWidth="1"/>
    <col min="6662" max="6668" width="10.6666666666667" style="2" customWidth="1"/>
    <col min="6669" max="6913" width="9" style="2"/>
    <col min="6914" max="6915" width="6.43809523809524" style="2" customWidth="1"/>
    <col min="6916" max="6916" width="20.1047619047619" style="2" customWidth="1"/>
    <col min="6917" max="6917" width="38.6666666666667" style="2" customWidth="1"/>
    <col min="6918" max="6924" width="10.6666666666667" style="2" customWidth="1"/>
    <col min="6925" max="7169" width="9" style="2"/>
    <col min="7170" max="7171" width="6.43809523809524" style="2" customWidth="1"/>
    <col min="7172" max="7172" width="20.1047619047619" style="2" customWidth="1"/>
    <col min="7173" max="7173" width="38.6666666666667" style="2" customWidth="1"/>
    <col min="7174" max="7180" width="10.6666666666667" style="2" customWidth="1"/>
    <col min="7181" max="7425" width="9" style="2"/>
    <col min="7426" max="7427" width="6.43809523809524" style="2" customWidth="1"/>
    <col min="7428" max="7428" width="20.1047619047619" style="2" customWidth="1"/>
    <col min="7429" max="7429" width="38.6666666666667" style="2" customWidth="1"/>
    <col min="7430" max="7436" width="10.6666666666667" style="2" customWidth="1"/>
    <col min="7437" max="7681" width="9" style="2"/>
    <col min="7682" max="7683" width="6.43809523809524" style="2" customWidth="1"/>
    <col min="7684" max="7684" width="20.1047619047619" style="2" customWidth="1"/>
    <col min="7685" max="7685" width="38.6666666666667" style="2" customWidth="1"/>
    <col min="7686" max="7692" width="10.6666666666667" style="2" customWidth="1"/>
    <col min="7693" max="7937" width="9" style="2"/>
    <col min="7938" max="7939" width="6.43809523809524" style="2" customWidth="1"/>
    <col min="7940" max="7940" width="20.1047619047619" style="2" customWidth="1"/>
    <col min="7941" max="7941" width="38.6666666666667" style="2" customWidth="1"/>
    <col min="7942" max="7948" width="10.6666666666667" style="2" customWidth="1"/>
    <col min="7949" max="8193" width="9" style="2"/>
    <col min="8194" max="8195" width="6.43809523809524" style="2" customWidth="1"/>
    <col min="8196" max="8196" width="20.1047619047619" style="2" customWidth="1"/>
    <col min="8197" max="8197" width="38.6666666666667" style="2" customWidth="1"/>
    <col min="8198" max="8204" width="10.6666666666667" style="2" customWidth="1"/>
    <col min="8205" max="8449" width="9" style="2"/>
    <col min="8450" max="8451" width="6.43809523809524" style="2" customWidth="1"/>
    <col min="8452" max="8452" width="20.1047619047619" style="2" customWidth="1"/>
    <col min="8453" max="8453" width="38.6666666666667" style="2" customWidth="1"/>
    <col min="8454" max="8460" width="10.6666666666667" style="2" customWidth="1"/>
    <col min="8461" max="8705" width="9" style="2"/>
    <col min="8706" max="8707" width="6.43809523809524" style="2" customWidth="1"/>
    <col min="8708" max="8708" width="20.1047619047619" style="2" customWidth="1"/>
    <col min="8709" max="8709" width="38.6666666666667" style="2" customWidth="1"/>
    <col min="8710" max="8716" width="10.6666666666667" style="2" customWidth="1"/>
    <col min="8717" max="8961" width="9" style="2"/>
    <col min="8962" max="8963" width="6.43809523809524" style="2" customWidth="1"/>
    <col min="8964" max="8964" width="20.1047619047619" style="2" customWidth="1"/>
    <col min="8965" max="8965" width="38.6666666666667" style="2" customWidth="1"/>
    <col min="8966" max="8972" width="10.6666666666667" style="2" customWidth="1"/>
    <col min="8973" max="9217" width="9" style="2"/>
    <col min="9218" max="9219" width="6.43809523809524" style="2" customWidth="1"/>
    <col min="9220" max="9220" width="20.1047619047619" style="2" customWidth="1"/>
    <col min="9221" max="9221" width="38.6666666666667" style="2" customWidth="1"/>
    <col min="9222" max="9228" width="10.6666666666667" style="2" customWidth="1"/>
    <col min="9229" max="9473" width="9" style="2"/>
    <col min="9474" max="9475" width="6.43809523809524" style="2" customWidth="1"/>
    <col min="9476" max="9476" width="20.1047619047619" style="2" customWidth="1"/>
    <col min="9477" max="9477" width="38.6666666666667" style="2" customWidth="1"/>
    <col min="9478" max="9484" width="10.6666666666667" style="2" customWidth="1"/>
    <col min="9485" max="9729" width="9" style="2"/>
    <col min="9730" max="9731" width="6.43809523809524" style="2" customWidth="1"/>
    <col min="9732" max="9732" width="20.1047619047619" style="2" customWidth="1"/>
    <col min="9733" max="9733" width="38.6666666666667" style="2" customWidth="1"/>
    <col min="9734" max="9740" width="10.6666666666667" style="2" customWidth="1"/>
    <col min="9741" max="9985" width="9" style="2"/>
    <col min="9986" max="9987" width="6.43809523809524" style="2" customWidth="1"/>
    <col min="9988" max="9988" width="20.1047619047619" style="2" customWidth="1"/>
    <col min="9989" max="9989" width="38.6666666666667" style="2" customWidth="1"/>
    <col min="9990" max="9996" width="10.6666666666667" style="2" customWidth="1"/>
    <col min="9997" max="10241" width="9" style="2"/>
    <col min="10242" max="10243" width="6.43809523809524" style="2" customWidth="1"/>
    <col min="10244" max="10244" width="20.1047619047619" style="2" customWidth="1"/>
    <col min="10245" max="10245" width="38.6666666666667" style="2" customWidth="1"/>
    <col min="10246" max="10252" width="10.6666666666667" style="2" customWidth="1"/>
    <col min="10253" max="10497" width="9" style="2"/>
    <col min="10498" max="10499" width="6.43809523809524" style="2" customWidth="1"/>
    <col min="10500" max="10500" width="20.1047619047619" style="2" customWidth="1"/>
    <col min="10501" max="10501" width="38.6666666666667" style="2" customWidth="1"/>
    <col min="10502" max="10508" width="10.6666666666667" style="2" customWidth="1"/>
    <col min="10509" max="10753" width="9" style="2"/>
    <col min="10754" max="10755" width="6.43809523809524" style="2" customWidth="1"/>
    <col min="10756" max="10756" width="20.1047619047619" style="2" customWidth="1"/>
    <col min="10757" max="10757" width="38.6666666666667" style="2" customWidth="1"/>
    <col min="10758" max="10764" width="10.6666666666667" style="2" customWidth="1"/>
    <col min="10765" max="11009" width="9" style="2"/>
    <col min="11010" max="11011" width="6.43809523809524" style="2" customWidth="1"/>
    <col min="11012" max="11012" width="20.1047619047619" style="2" customWidth="1"/>
    <col min="11013" max="11013" width="38.6666666666667" style="2" customWidth="1"/>
    <col min="11014" max="11020" width="10.6666666666667" style="2" customWidth="1"/>
    <col min="11021" max="11265" width="9" style="2"/>
    <col min="11266" max="11267" width="6.43809523809524" style="2" customWidth="1"/>
    <col min="11268" max="11268" width="20.1047619047619" style="2" customWidth="1"/>
    <col min="11269" max="11269" width="38.6666666666667" style="2" customWidth="1"/>
    <col min="11270" max="11276" width="10.6666666666667" style="2" customWidth="1"/>
    <col min="11277" max="11521" width="9" style="2"/>
    <col min="11522" max="11523" width="6.43809523809524" style="2" customWidth="1"/>
    <col min="11524" max="11524" width="20.1047619047619" style="2" customWidth="1"/>
    <col min="11525" max="11525" width="38.6666666666667" style="2" customWidth="1"/>
    <col min="11526" max="11532" width="10.6666666666667" style="2" customWidth="1"/>
    <col min="11533" max="11777" width="9" style="2"/>
    <col min="11778" max="11779" width="6.43809523809524" style="2" customWidth="1"/>
    <col min="11780" max="11780" width="20.1047619047619" style="2" customWidth="1"/>
    <col min="11781" max="11781" width="38.6666666666667" style="2" customWidth="1"/>
    <col min="11782" max="11788" width="10.6666666666667" style="2" customWidth="1"/>
    <col min="11789" max="12033" width="9" style="2"/>
    <col min="12034" max="12035" width="6.43809523809524" style="2" customWidth="1"/>
    <col min="12036" max="12036" width="20.1047619047619" style="2" customWidth="1"/>
    <col min="12037" max="12037" width="38.6666666666667" style="2" customWidth="1"/>
    <col min="12038" max="12044" width="10.6666666666667" style="2" customWidth="1"/>
    <col min="12045" max="12289" width="9" style="2"/>
    <col min="12290" max="12291" width="6.43809523809524" style="2" customWidth="1"/>
    <col min="12292" max="12292" width="20.1047619047619" style="2" customWidth="1"/>
    <col min="12293" max="12293" width="38.6666666666667" style="2" customWidth="1"/>
    <col min="12294" max="12300" width="10.6666666666667" style="2" customWidth="1"/>
    <col min="12301" max="12545" width="9" style="2"/>
    <col min="12546" max="12547" width="6.43809523809524" style="2" customWidth="1"/>
    <col min="12548" max="12548" width="20.1047619047619" style="2" customWidth="1"/>
    <col min="12549" max="12549" width="38.6666666666667" style="2" customWidth="1"/>
    <col min="12550" max="12556" width="10.6666666666667" style="2" customWidth="1"/>
    <col min="12557" max="12801" width="9" style="2"/>
    <col min="12802" max="12803" width="6.43809523809524" style="2" customWidth="1"/>
    <col min="12804" max="12804" width="20.1047619047619" style="2" customWidth="1"/>
    <col min="12805" max="12805" width="38.6666666666667" style="2" customWidth="1"/>
    <col min="12806" max="12812" width="10.6666666666667" style="2" customWidth="1"/>
    <col min="12813" max="13057" width="9" style="2"/>
    <col min="13058" max="13059" width="6.43809523809524" style="2" customWidth="1"/>
    <col min="13060" max="13060" width="20.1047619047619" style="2" customWidth="1"/>
    <col min="13061" max="13061" width="38.6666666666667" style="2" customWidth="1"/>
    <col min="13062" max="13068" width="10.6666666666667" style="2" customWidth="1"/>
    <col min="13069" max="13313" width="9" style="2"/>
    <col min="13314" max="13315" width="6.43809523809524" style="2" customWidth="1"/>
    <col min="13316" max="13316" width="20.1047619047619" style="2" customWidth="1"/>
    <col min="13317" max="13317" width="38.6666666666667" style="2" customWidth="1"/>
    <col min="13318" max="13324" width="10.6666666666667" style="2" customWidth="1"/>
    <col min="13325" max="13569" width="9" style="2"/>
    <col min="13570" max="13571" width="6.43809523809524" style="2" customWidth="1"/>
    <col min="13572" max="13572" width="20.1047619047619" style="2" customWidth="1"/>
    <col min="13573" max="13573" width="38.6666666666667" style="2" customWidth="1"/>
    <col min="13574" max="13580" width="10.6666666666667" style="2" customWidth="1"/>
    <col min="13581" max="13825" width="9" style="2"/>
    <col min="13826" max="13827" width="6.43809523809524" style="2" customWidth="1"/>
    <col min="13828" max="13828" width="20.1047619047619" style="2" customWidth="1"/>
    <col min="13829" max="13829" width="38.6666666666667" style="2" customWidth="1"/>
    <col min="13830" max="13836" width="10.6666666666667" style="2" customWidth="1"/>
    <col min="13837" max="14081" width="9" style="2"/>
    <col min="14082" max="14083" width="6.43809523809524" style="2" customWidth="1"/>
    <col min="14084" max="14084" width="20.1047619047619" style="2" customWidth="1"/>
    <col min="14085" max="14085" width="38.6666666666667" style="2" customWidth="1"/>
    <col min="14086" max="14092" width="10.6666666666667" style="2" customWidth="1"/>
    <col min="14093" max="14337" width="9" style="2"/>
    <col min="14338" max="14339" width="6.43809523809524" style="2" customWidth="1"/>
    <col min="14340" max="14340" width="20.1047619047619" style="2" customWidth="1"/>
    <col min="14341" max="14341" width="38.6666666666667" style="2" customWidth="1"/>
    <col min="14342" max="14348" width="10.6666666666667" style="2" customWidth="1"/>
    <col min="14349" max="14593" width="9" style="2"/>
    <col min="14594" max="14595" width="6.43809523809524" style="2" customWidth="1"/>
    <col min="14596" max="14596" width="20.1047619047619" style="2" customWidth="1"/>
    <col min="14597" max="14597" width="38.6666666666667" style="2" customWidth="1"/>
    <col min="14598" max="14604" width="10.6666666666667" style="2" customWidth="1"/>
    <col min="14605" max="14849" width="9" style="2"/>
    <col min="14850" max="14851" width="6.43809523809524" style="2" customWidth="1"/>
    <col min="14852" max="14852" width="20.1047619047619" style="2" customWidth="1"/>
    <col min="14853" max="14853" width="38.6666666666667" style="2" customWidth="1"/>
    <col min="14854" max="14860" width="10.6666666666667" style="2" customWidth="1"/>
    <col min="14861" max="15105" width="9" style="2"/>
    <col min="15106" max="15107" width="6.43809523809524" style="2" customWidth="1"/>
    <col min="15108" max="15108" width="20.1047619047619" style="2" customWidth="1"/>
    <col min="15109" max="15109" width="38.6666666666667" style="2" customWidth="1"/>
    <col min="15110" max="15116" width="10.6666666666667" style="2" customWidth="1"/>
    <col min="15117" max="15361" width="9" style="2"/>
    <col min="15362" max="15363" width="6.43809523809524" style="2" customWidth="1"/>
    <col min="15364" max="15364" width="20.1047619047619" style="2" customWidth="1"/>
    <col min="15365" max="15365" width="38.6666666666667" style="2" customWidth="1"/>
    <col min="15366" max="15372" width="10.6666666666667" style="2" customWidth="1"/>
    <col min="15373" max="15617" width="9" style="2"/>
    <col min="15618" max="15619" width="6.43809523809524" style="2" customWidth="1"/>
    <col min="15620" max="15620" width="20.1047619047619" style="2" customWidth="1"/>
    <col min="15621" max="15621" width="38.6666666666667" style="2" customWidth="1"/>
    <col min="15622" max="15628" width="10.6666666666667" style="2" customWidth="1"/>
    <col min="15629" max="15873" width="9" style="2"/>
    <col min="15874" max="15875" width="6.43809523809524" style="2" customWidth="1"/>
    <col min="15876" max="15876" width="20.1047619047619" style="2" customWidth="1"/>
    <col min="15877" max="15877" width="38.6666666666667" style="2" customWidth="1"/>
    <col min="15878" max="15884" width="10.6666666666667" style="2" customWidth="1"/>
    <col min="15885" max="16129" width="9" style="2"/>
    <col min="16130" max="16131" width="6.43809523809524" style="2" customWidth="1"/>
    <col min="16132" max="16132" width="20.1047619047619" style="2" customWidth="1"/>
    <col min="16133" max="16133" width="38.6666666666667" style="2" customWidth="1"/>
    <col min="16134" max="16140" width="10.6666666666667" style="2" customWidth="1"/>
    <col min="16141" max="16384" width="9" style="2"/>
  </cols>
  <sheetData>
    <row r="1" ht="3" customHeight="1" spans="8:12">
      <c r="H1" s="3" t="s">
        <v>638</v>
      </c>
      <c r="I1" s="43"/>
      <c r="J1" s="43"/>
      <c r="K1" s="43"/>
      <c r="L1" s="43"/>
    </row>
    <row r="2" ht="0.75" hidden="1" customHeight="1" spans="8:12">
      <c r="H2" s="4" t="s">
        <v>639</v>
      </c>
      <c r="I2" s="4"/>
      <c r="J2" s="4"/>
      <c r="K2" s="4"/>
      <c r="L2" s="4"/>
    </row>
    <row r="3" ht="13.5" hidden="1" customHeight="1" spans="8:12">
      <c r="H3" s="4"/>
      <c r="I3" s="4"/>
      <c r="J3" s="4"/>
      <c r="K3" s="4"/>
      <c r="L3" s="4"/>
    </row>
    <row r="4" ht="22.5" hidden="1" customHeight="1" spans="8:12">
      <c r="H4" s="4"/>
      <c r="I4" s="4"/>
      <c r="J4" s="4"/>
      <c r="K4" s="4"/>
      <c r="L4" s="4"/>
    </row>
    <row r="5" hidden="1" customHeight="1" spans="8:12">
      <c r="H5" s="5"/>
      <c r="I5" s="4"/>
      <c r="J5" s="4"/>
      <c r="K5" s="4"/>
      <c r="L5" s="4"/>
    </row>
    <row r="6" ht="14.1" customHeight="1" spans="8:8">
      <c r="H6" s="1" t="s">
        <v>640</v>
      </c>
    </row>
    <row r="7" ht="14.1" customHeight="1" spans="8:8">
      <c r="H7" s="1" t="s">
        <v>3</v>
      </c>
    </row>
    <row r="8" ht="14.1" customHeight="1" spans="8:12">
      <c r="H8" s="6" t="s">
        <v>472</v>
      </c>
      <c r="I8" s="44"/>
      <c r="J8" s="44"/>
      <c r="K8" s="44"/>
      <c r="L8" s="44"/>
    </row>
    <row r="9" ht="14.1" customHeight="1" spans="8:12">
      <c r="H9" s="7" t="s">
        <v>641</v>
      </c>
      <c r="I9" s="7"/>
      <c r="J9" s="7"/>
      <c r="K9" s="7"/>
      <c r="L9" s="7"/>
    </row>
    <row r="10" ht="12.9" customHeight="1" spans="8:8">
      <c r="H10" s="8"/>
    </row>
    <row r="11" ht="18" customHeight="1" spans="1:19">
      <c r="A11" s="9" t="s">
        <v>642</v>
      </c>
      <c r="B11" s="9"/>
      <c r="C11" s="9"/>
      <c r="D11" s="9"/>
      <c r="E11" s="9"/>
      <c r="F11" s="9"/>
      <c r="G11" s="9"/>
      <c r="H11" s="9"/>
      <c r="I11" s="9"/>
      <c r="J11" s="9"/>
      <c r="K11" s="9"/>
      <c r="S11" s="1"/>
    </row>
    <row r="13" ht="20.25" customHeight="1" spans="1:17">
      <c r="A13" s="10" t="s">
        <v>8</v>
      </c>
      <c r="B13" s="10"/>
      <c r="C13" s="10" t="s">
        <v>643</v>
      </c>
      <c r="D13" s="11" t="s">
        <v>644</v>
      </c>
      <c r="E13" s="12" t="s">
        <v>645</v>
      </c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2"/>
    </row>
    <row r="14" ht="33.75" customHeight="1" spans="1:19">
      <c r="A14" s="10"/>
      <c r="B14" s="10"/>
      <c r="C14" s="10" t="s">
        <v>396</v>
      </c>
      <c r="D14" s="10"/>
      <c r="E14" s="14" t="s">
        <v>646</v>
      </c>
      <c r="F14" s="14" t="s">
        <v>15</v>
      </c>
      <c r="G14" s="14" t="s">
        <v>16</v>
      </c>
      <c r="H14" s="15" t="s">
        <v>17</v>
      </c>
      <c r="I14" s="14" t="s">
        <v>18</v>
      </c>
      <c r="J14" s="14" t="s">
        <v>19</v>
      </c>
      <c r="K14" s="45" t="s">
        <v>20</v>
      </c>
      <c r="L14" s="46" t="s">
        <v>21</v>
      </c>
      <c r="M14" s="47" t="s">
        <v>22</v>
      </c>
      <c r="N14" s="47" t="s">
        <v>23</v>
      </c>
      <c r="O14" s="47" t="s">
        <v>24</v>
      </c>
      <c r="P14" s="47" t="s">
        <v>25</v>
      </c>
      <c r="Q14" s="81" t="s">
        <v>26</v>
      </c>
      <c r="R14" s="82" t="s">
        <v>27</v>
      </c>
      <c r="S14" s="82" t="s">
        <v>28</v>
      </c>
    </row>
    <row r="15" ht="16.5" customHeight="1" spans="1:19">
      <c r="A15" s="10" t="s">
        <v>29</v>
      </c>
      <c r="B15" s="10" t="s">
        <v>30</v>
      </c>
      <c r="C15" s="10"/>
      <c r="D15" s="10"/>
      <c r="E15" s="10"/>
      <c r="F15" s="10"/>
      <c r="G15" s="10"/>
      <c r="H15" s="16"/>
      <c r="I15" s="10"/>
      <c r="J15" s="10"/>
      <c r="K15" s="11"/>
      <c r="L15" s="46"/>
      <c r="M15" s="47"/>
      <c r="N15" s="47"/>
      <c r="O15" s="47"/>
      <c r="P15" s="47"/>
      <c r="Q15" s="81"/>
      <c r="R15" s="83"/>
      <c r="S15" s="83"/>
    </row>
    <row r="16" ht="14.1" customHeight="1" spans="1:19">
      <c r="A16" s="17" t="s">
        <v>33</v>
      </c>
      <c r="B16" s="18"/>
      <c r="C16" s="19" t="s">
        <v>5</v>
      </c>
      <c r="D16" s="19" t="s">
        <v>485</v>
      </c>
      <c r="E16" s="20">
        <f>SUM(F16:S16)</f>
        <v>1293167</v>
      </c>
      <c r="F16" s="20">
        <f t="shared" ref="F16:Q16" si="0">F17</f>
        <v>51780.6</v>
      </c>
      <c r="G16" s="20">
        <f t="shared" si="0"/>
        <v>51330.3</v>
      </c>
      <c r="H16" s="21">
        <f t="shared" si="0"/>
        <v>64278</v>
      </c>
      <c r="I16" s="20">
        <f t="shared" si="0"/>
        <v>74781.9</v>
      </c>
      <c r="J16" s="20">
        <f t="shared" si="0"/>
        <v>84612.2</v>
      </c>
      <c r="K16" s="48">
        <v>78563.7</v>
      </c>
      <c r="L16" s="49">
        <f t="shared" si="0"/>
        <v>86550.3</v>
      </c>
      <c r="M16" s="49">
        <f t="shared" si="0"/>
        <v>88954</v>
      </c>
      <c r="N16" s="50">
        <f t="shared" si="0"/>
        <v>94820.7</v>
      </c>
      <c r="O16" s="50">
        <f t="shared" si="0"/>
        <v>117231.9</v>
      </c>
      <c r="P16" s="50">
        <f t="shared" si="0"/>
        <v>135992.1</v>
      </c>
      <c r="Q16" s="68">
        <f t="shared" si="0"/>
        <v>120469.5</v>
      </c>
      <c r="R16" s="54">
        <v>123383.9</v>
      </c>
      <c r="S16" s="54">
        <v>120417.9</v>
      </c>
    </row>
    <row r="17" ht="24.75" customHeight="1" spans="1:19">
      <c r="A17" s="17"/>
      <c r="B17" s="18"/>
      <c r="C17" s="19"/>
      <c r="D17" s="22" t="s">
        <v>647</v>
      </c>
      <c r="E17" s="23">
        <f>SUM(F17:S17)</f>
        <v>1293167</v>
      </c>
      <c r="F17" s="23">
        <v>51780.6</v>
      </c>
      <c r="G17" s="23">
        <v>51330.3</v>
      </c>
      <c r="H17" s="21">
        <v>64278</v>
      </c>
      <c r="I17" s="23">
        <v>74781.9</v>
      </c>
      <c r="J17" s="23">
        <v>84612.2</v>
      </c>
      <c r="K17" s="51">
        <v>78563.7</v>
      </c>
      <c r="L17" s="52">
        <v>86550.3</v>
      </c>
      <c r="M17" s="49">
        <f>M19+M20+M21+M22+M23+M24+M25</f>
        <v>88954</v>
      </c>
      <c r="N17" s="50">
        <f>N19+N20+N21+N22+N23+N24+N25</f>
        <v>94820.7</v>
      </c>
      <c r="O17" s="50">
        <f t="shared" ref="O17" si="1">O19+O20+O21+O22+O23+O24+O25</f>
        <v>117231.9</v>
      </c>
      <c r="P17" s="50">
        <f>P19+P20+P21+P22+P23+P24+P25</f>
        <v>135992.1</v>
      </c>
      <c r="Q17" s="68">
        <f t="shared" ref="Q17" si="2">Q19+Q20+Q21+Q22+Q23+Q24+Q25</f>
        <v>120469.5</v>
      </c>
      <c r="R17" s="54">
        <v>123383.9</v>
      </c>
      <c r="S17" s="54">
        <v>120417.9</v>
      </c>
    </row>
    <row r="18" ht="14.1" customHeight="1" spans="1:19">
      <c r="A18" s="17"/>
      <c r="B18" s="18"/>
      <c r="C18" s="19"/>
      <c r="D18" s="24" t="s">
        <v>648</v>
      </c>
      <c r="E18" s="25"/>
      <c r="F18" s="26"/>
      <c r="G18" s="26"/>
      <c r="H18" s="27"/>
      <c r="I18" s="26"/>
      <c r="J18" s="26"/>
      <c r="K18" s="53"/>
      <c r="L18" s="54"/>
      <c r="M18" s="55"/>
      <c r="N18" s="55"/>
      <c r="O18" s="55"/>
      <c r="P18" s="55"/>
      <c r="Q18" s="84"/>
      <c r="R18" s="54"/>
      <c r="S18" s="54"/>
    </row>
    <row r="19" ht="29.25" customHeight="1" spans="1:19">
      <c r="A19" s="17"/>
      <c r="B19" s="18"/>
      <c r="C19" s="19"/>
      <c r="D19" s="24" t="s">
        <v>649</v>
      </c>
      <c r="E19" s="25">
        <f>SUM(F19:S19)</f>
        <v>1108700.7</v>
      </c>
      <c r="F19" s="25">
        <v>29312.4</v>
      </c>
      <c r="G19" s="25">
        <v>29313.8</v>
      </c>
      <c r="H19" s="28">
        <f t="shared" ref="F19:J19" si="3">H29+H39+H49+H59+H69+H79+H89</f>
        <v>47590</v>
      </c>
      <c r="I19" s="25">
        <f t="shared" si="3"/>
        <v>53202.7</v>
      </c>
      <c r="J19" s="25">
        <f t="shared" si="3"/>
        <v>57551.8</v>
      </c>
      <c r="K19" s="56">
        <v>57156.8</v>
      </c>
      <c r="L19" s="57">
        <v>61928.5</v>
      </c>
      <c r="M19" s="58">
        <f>M29+M39+M49+M59+M69+M79+M89</f>
        <v>85638.1</v>
      </c>
      <c r="N19" s="59">
        <v>91139.3</v>
      </c>
      <c r="O19" s="59">
        <v>112343.4</v>
      </c>
      <c r="P19" s="59">
        <v>119847.8</v>
      </c>
      <c r="Q19" s="85">
        <v>120279.7</v>
      </c>
      <c r="R19" s="54">
        <v>123181.2</v>
      </c>
      <c r="S19" s="54">
        <v>120215.2</v>
      </c>
    </row>
    <row r="20" ht="14.1" customHeight="1" spans="1:19">
      <c r="A20" s="17"/>
      <c r="B20" s="18"/>
      <c r="C20" s="19"/>
      <c r="D20" s="24" t="s">
        <v>650</v>
      </c>
      <c r="E20" s="25">
        <f>SUM(F20:S20)</f>
        <v>34417.3</v>
      </c>
      <c r="F20" s="25">
        <f>F30+F40+F50+F60</f>
        <v>561.7</v>
      </c>
      <c r="G20" s="25">
        <f>G30+G40+G50+G60+G70+G80+G90</f>
        <v>1066.9</v>
      </c>
      <c r="H20" s="28">
        <v>258</v>
      </c>
      <c r="I20" s="25">
        <v>81.4</v>
      </c>
      <c r="J20" s="25">
        <f>J30+J40+J50+J60+J70+J80+J90</f>
        <v>7140.8</v>
      </c>
      <c r="K20" s="56">
        <v>1125</v>
      </c>
      <c r="L20" s="57">
        <f>L30+L40+L50+L60+L70+L80+L90</f>
        <v>1515.2</v>
      </c>
      <c r="M20" s="58">
        <f t="shared" ref="M20" si="4">M30+M40+M50+M60+M70+M80+M90</f>
        <v>60.5</v>
      </c>
      <c r="N20" s="59">
        <v>979.8</v>
      </c>
      <c r="O20" s="59">
        <v>4888.5</v>
      </c>
      <c r="P20" s="59">
        <v>16144.3</v>
      </c>
      <c r="Q20" s="85">
        <v>189.8</v>
      </c>
      <c r="R20" s="54">
        <v>202.7</v>
      </c>
      <c r="S20" s="54">
        <v>202.7</v>
      </c>
    </row>
    <row r="21" ht="14.1" customHeight="1" spans="1:19">
      <c r="A21" s="17"/>
      <c r="B21" s="18"/>
      <c r="C21" s="19"/>
      <c r="D21" s="24" t="s">
        <v>651</v>
      </c>
      <c r="E21" s="25">
        <f>SUM(F21:S21)</f>
        <v>0</v>
      </c>
      <c r="F21" s="25">
        <f>F31+F41+F51+F61</f>
        <v>0</v>
      </c>
      <c r="G21" s="29">
        <v>0</v>
      </c>
      <c r="H21" s="30">
        <v>0</v>
      </c>
      <c r="I21" s="29">
        <v>0</v>
      </c>
      <c r="J21" s="29">
        <v>0</v>
      </c>
      <c r="K21" s="60">
        <v>0</v>
      </c>
      <c r="L21" s="61">
        <v>0</v>
      </c>
      <c r="M21" s="62">
        <f>M31+M41</f>
        <v>0</v>
      </c>
      <c r="N21" s="63">
        <v>0</v>
      </c>
      <c r="O21" s="63">
        <f>O31</f>
        <v>0</v>
      </c>
      <c r="P21" s="63">
        <f>P31</f>
        <v>0</v>
      </c>
      <c r="Q21" s="86">
        <f>Q31</f>
        <v>0</v>
      </c>
      <c r="R21" s="54">
        <v>0</v>
      </c>
      <c r="S21" s="54">
        <v>0</v>
      </c>
    </row>
    <row r="22" ht="22.5" customHeight="1" spans="1:19">
      <c r="A22" s="17"/>
      <c r="B22" s="18"/>
      <c r="C22" s="19"/>
      <c r="D22" s="24" t="s">
        <v>652</v>
      </c>
      <c r="E22" s="25">
        <f>SUM(F22:S22)</f>
        <v>138475.6</v>
      </c>
      <c r="F22" s="25">
        <f t="shared" ref="F22:P22" si="5">F42</f>
        <v>21761</v>
      </c>
      <c r="G22" s="25">
        <f t="shared" si="5"/>
        <v>20429</v>
      </c>
      <c r="H22" s="28">
        <f t="shared" si="5"/>
        <v>16430</v>
      </c>
      <c r="I22" s="25">
        <f t="shared" si="5"/>
        <v>19597.8</v>
      </c>
      <c r="J22" s="25">
        <f t="shared" si="5"/>
        <v>19919.6</v>
      </c>
      <c r="K22" s="56">
        <f t="shared" si="5"/>
        <v>20169.1</v>
      </c>
      <c r="L22" s="57">
        <f t="shared" si="5"/>
        <v>20169.1</v>
      </c>
      <c r="M22" s="58">
        <f t="shared" si="5"/>
        <v>0</v>
      </c>
      <c r="N22" s="59">
        <f t="shared" si="5"/>
        <v>0</v>
      </c>
      <c r="O22" s="59">
        <f t="shared" ref="O22" si="6">O42</f>
        <v>0</v>
      </c>
      <c r="P22" s="59">
        <f t="shared" si="5"/>
        <v>0</v>
      </c>
      <c r="Q22" s="85">
        <f t="shared" ref="Q22" si="7">Q42</f>
        <v>0</v>
      </c>
      <c r="R22" s="54">
        <v>0</v>
      </c>
      <c r="S22" s="54">
        <v>0</v>
      </c>
    </row>
    <row r="23" ht="25.5" customHeight="1" spans="1:19">
      <c r="A23" s="17"/>
      <c r="B23" s="18"/>
      <c r="C23" s="19"/>
      <c r="D23" s="24" t="s">
        <v>653</v>
      </c>
      <c r="E23" s="25">
        <f>SUM(F23:S23)</f>
        <v>11573.1</v>
      </c>
      <c r="F23" s="25">
        <f>F33</f>
        <v>145.3</v>
      </c>
      <c r="G23" s="25">
        <f>G33+G43+G53</f>
        <v>520.5</v>
      </c>
      <c r="H23" s="28">
        <v>0</v>
      </c>
      <c r="I23" s="25">
        <v>1900</v>
      </c>
      <c r="J23" s="25">
        <f>J33+J43+J53</f>
        <v>0</v>
      </c>
      <c r="K23" s="56">
        <v>112.8</v>
      </c>
      <c r="L23" s="57">
        <f>L33+L43+L53</f>
        <v>2937.5</v>
      </c>
      <c r="M23" s="58">
        <f>M33+M43+M53</f>
        <v>3255.4</v>
      </c>
      <c r="N23" s="59">
        <v>2701.6</v>
      </c>
      <c r="O23" s="59">
        <f t="shared" ref="O23:P23" si="8">O33+O43+O53</f>
        <v>0</v>
      </c>
      <c r="P23" s="59">
        <f t="shared" si="8"/>
        <v>0</v>
      </c>
      <c r="Q23" s="85">
        <f t="shared" ref="Q23" si="9">Q33+Q43+Q53</f>
        <v>0</v>
      </c>
      <c r="R23" s="54">
        <v>0</v>
      </c>
      <c r="S23" s="54">
        <v>0</v>
      </c>
    </row>
    <row r="24" ht="22.5" customHeight="1" spans="1:19">
      <c r="A24" s="17"/>
      <c r="B24" s="18"/>
      <c r="C24" s="19"/>
      <c r="D24" s="31" t="s">
        <v>654</v>
      </c>
      <c r="E24" s="25">
        <f t="shared" ref="E24:E83" si="10">SUM(F24:Q24)</f>
        <v>0</v>
      </c>
      <c r="F24" s="25">
        <f>F34+F44+F54+F64</f>
        <v>0</v>
      </c>
      <c r="G24" s="32">
        <v>0</v>
      </c>
      <c r="H24" s="33">
        <v>0</v>
      </c>
      <c r="I24" s="32">
        <v>0</v>
      </c>
      <c r="J24" s="64">
        <v>0</v>
      </c>
      <c r="K24" s="65">
        <v>0</v>
      </c>
      <c r="L24" s="66">
        <v>0</v>
      </c>
      <c r="M24" s="63">
        <v>0</v>
      </c>
      <c r="N24" s="63">
        <v>0</v>
      </c>
      <c r="O24" s="63">
        <v>0</v>
      </c>
      <c r="P24" s="63">
        <v>0</v>
      </c>
      <c r="Q24" s="86">
        <v>0</v>
      </c>
      <c r="R24" s="54">
        <v>0</v>
      </c>
      <c r="S24" s="54">
        <v>0</v>
      </c>
    </row>
    <row r="25" ht="14.1" customHeight="1" spans="1:19">
      <c r="A25" s="17"/>
      <c r="B25" s="18"/>
      <c r="C25" s="19"/>
      <c r="D25" s="31" t="s">
        <v>655</v>
      </c>
      <c r="E25" s="25">
        <f>SUM(F25:S25)</f>
        <v>0</v>
      </c>
      <c r="F25" s="25">
        <v>0</v>
      </c>
      <c r="G25" s="32">
        <v>0</v>
      </c>
      <c r="H25" s="33">
        <v>0</v>
      </c>
      <c r="I25" s="32">
        <v>0</v>
      </c>
      <c r="J25" s="64">
        <v>0</v>
      </c>
      <c r="K25" s="65">
        <v>0</v>
      </c>
      <c r="L25" s="66">
        <v>0</v>
      </c>
      <c r="M25" s="63">
        <v>0</v>
      </c>
      <c r="N25" s="63">
        <v>0</v>
      </c>
      <c r="O25" s="63">
        <v>0</v>
      </c>
      <c r="P25" s="63">
        <v>0</v>
      </c>
      <c r="Q25" s="86">
        <v>0</v>
      </c>
      <c r="R25" s="54">
        <v>0</v>
      </c>
      <c r="S25" s="54">
        <v>0</v>
      </c>
    </row>
    <row r="26" s="1" customFormat="1" ht="15.75" customHeight="1" spans="1:19">
      <c r="A26" s="34" t="s">
        <v>33</v>
      </c>
      <c r="B26" s="34" t="s">
        <v>103</v>
      </c>
      <c r="C26" s="35" t="s">
        <v>400</v>
      </c>
      <c r="D26" s="36" t="s">
        <v>485</v>
      </c>
      <c r="E26" s="28">
        <f>SUM(F26:S26)</f>
        <v>244811</v>
      </c>
      <c r="F26" s="20">
        <f t="shared" ref="F26:Q26" si="11">F27</f>
        <v>10224.3</v>
      </c>
      <c r="G26" s="20">
        <f t="shared" si="11"/>
        <v>10690.6</v>
      </c>
      <c r="H26" s="21">
        <f t="shared" si="11"/>
        <v>11267.4</v>
      </c>
      <c r="I26" s="20">
        <f t="shared" si="11"/>
        <v>12563.6</v>
      </c>
      <c r="J26" s="20">
        <f t="shared" si="11"/>
        <v>13047.4</v>
      </c>
      <c r="K26" s="48">
        <v>13066.5</v>
      </c>
      <c r="L26" s="67">
        <f t="shared" si="11"/>
        <v>13232</v>
      </c>
      <c r="M26" s="67">
        <f t="shared" si="11"/>
        <v>14152.4</v>
      </c>
      <c r="N26" s="68">
        <f t="shared" si="11"/>
        <v>16485.3</v>
      </c>
      <c r="O26" s="50">
        <f t="shared" si="11"/>
        <v>22273.2</v>
      </c>
      <c r="P26" s="50">
        <f t="shared" si="11"/>
        <v>38912.9</v>
      </c>
      <c r="Q26" s="68">
        <f t="shared" si="11"/>
        <v>22956.6</v>
      </c>
      <c r="R26" s="87">
        <v>22969.4</v>
      </c>
      <c r="S26" s="87">
        <v>22969.4</v>
      </c>
    </row>
    <row r="27" s="1" customFormat="1" ht="23.25" customHeight="1" spans="1:19">
      <c r="A27" s="34"/>
      <c r="B27" s="34"/>
      <c r="C27" s="35"/>
      <c r="D27" s="35" t="s">
        <v>656</v>
      </c>
      <c r="E27" s="25">
        <f>SUM(F27:S27)</f>
        <v>244811</v>
      </c>
      <c r="F27" s="28">
        <v>10224.3</v>
      </c>
      <c r="G27" s="28">
        <f t="shared" ref="G27:O27" si="12">G29+G30+G31+G32+G33+G34+G35</f>
        <v>10690.6</v>
      </c>
      <c r="H27" s="37">
        <f t="shared" si="12"/>
        <v>11267.4</v>
      </c>
      <c r="I27" s="28">
        <f t="shared" si="12"/>
        <v>12563.6</v>
      </c>
      <c r="J27" s="28">
        <f t="shared" si="12"/>
        <v>13047.4</v>
      </c>
      <c r="K27" s="28">
        <f t="shared" si="12"/>
        <v>13066.5</v>
      </c>
      <c r="L27" s="69">
        <v>13232</v>
      </c>
      <c r="M27" s="70">
        <f t="shared" si="12"/>
        <v>14152.4</v>
      </c>
      <c r="N27" s="71">
        <f t="shared" si="12"/>
        <v>16485.3</v>
      </c>
      <c r="O27" s="72">
        <f t="shared" si="12"/>
        <v>22273.2</v>
      </c>
      <c r="P27" s="72">
        <v>38912.9</v>
      </c>
      <c r="Q27" s="88">
        <f>Q29+Q30+Q31+Q32+Q33+Q34+Q35</f>
        <v>22956.6</v>
      </c>
      <c r="R27" s="89">
        <v>22969.4</v>
      </c>
      <c r="S27" s="89">
        <v>22969.4</v>
      </c>
    </row>
    <row r="28" s="1" customFormat="1" ht="14.1" customHeight="1" spans="1:19">
      <c r="A28" s="34"/>
      <c r="B28" s="34"/>
      <c r="C28" s="35"/>
      <c r="D28" s="38" t="s">
        <v>648</v>
      </c>
      <c r="E28" s="25">
        <f t="shared" si="10"/>
        <v>0</v>
      </c>
      <c r="F28" s="27"/>
      <c r="G28" s="27"/>
      <c r="H28" s="27"/>
      <c r="I28" s="27"/>
      <c r="J28" s="27"/>
      <c r="K28" s="73"/>
      <c r="L28" s="54"/>
      <c r="M28" s="55"/>
      <c r="N28" s="55"/>
      <c r="O28" s="55"/>
      <c r="P28" s="55"/>
      <c r="Q28" s="84"/>
      <c r="R28" s="89"/>
      <c r="S28" s="89"/>
    </row>
    <row r="29" s="1" customFormat="1" ht="15.6" customHeight="1" spans="1:19">
      <c r="A29" s="34"/>
      <c r="B29" s="34"/>
      <c r="C29" s="35"/>
      <c r="D29" s="39" t="s">
        <v>649</v>
      </c>
      <c r="E29" s="25">
        <f>SUM(F29:S29)</f>
        <v>225371</v>
      </c>
      <c r="F29" s="28">
        <v>10072.4</v>
      </c>
      <c r="G29" s="28">
        <v>10447.8</v>
      </c>
      <c r="H29" s="28">
        <v>11109.4</v>
      </c>
      <c r="I29" s="28">
        <v>12482.3</v>
      </c>
      <c r="J29" s="28">
        <v>13024.2</v>
      </c>
      <c r="K29" s="74">
        <v>12953.7</v>
      </c>
      <c r="L29" s="57">
        <v>13232</v>
      </c>
      <c r="M29" s="58">
        <v>14091.9</v>
      </c>
      <c r="N29" s="59">
        <v>16111.2</v>
      </c>
      <c r="O29" s="59">
        <v>20771.4</v>
      </c>
      <c r="P29" s="59">
        <v>22774.5</v>
      </c>
      <c r="Q29" s="85">
        <v>22766.8</v>
      </c>
      <c r="R29" s="89">
        <v>22766.7</v>
      </c>
      <c r="S29" s="89">
        <v>22766.7</v>
      </c>
    </row>
    <row r="30" s="1" customFormat="1" ht="14.1" customHeight="1" spans="1:19">
      <c r="A30" s="34"/>
      <c r="B30" s="34"/>
      <c r="C30" s="35"/>
      <c r="D30" s="38" t="s">
        <v>650</v>
      </c>
      <c r="E30" s="25">
        <f>SUM(F30:S30)</f>
        <v>18961.4</v>
      </c>
      <c r="F30" s="27">
        <v>6.6</v>
      </c>
      <c r="G30" s="27">
        <v>22.3</v>
      </c>
      <c r="H30" s="27">
        <v>158</v>
      </c>
      <c r="I30" s="27">
        <v>81.3</v>
      </c>
      <c r="J30" s="27">
        <v>23.2</v>
      </c>
      <c r="K30" s="73">
        <v>0</v>
      </c>
      <c r="L30" s="75">
        <v>0</v>
      </c>
      <c r="M30" s="76">
        <v>60.5</v>
      </c>
      <c r="N30" s="77">
        <v>374.1</v>
      </c>
      <c r="O30" s="77">
        <v>1501.8</v>
      </c>
      <c r="P30" s="77">
        <v>16138.4</v>
      </c>
      <c r="Q30" s="90">
        <v>189.8</v>
      </c>
      <c r="R30" s="89">
        <v>202.7</v>
      </c>
      <c r="S30" s="89">
        <v>202.7</v>
      </c>
    </row>
    <row r="31" s="1" customFormat="1" ht="14.1" customHeight="1" spans="1:19">
      <c r="A31" s="34"/>
      <c r="B31" s="34"/>
      <c r="C31" s="35"/>
      <c r="D31" s="38" t="s">
        <v>651</v>
      </c>
      <c r="E31" s="25">
        <f>SUM(F31:S31)</f>
        <v>0</v>
      </c>
      <c r="F31" s="27"/>
      <c r="G31" s="27"/>
      <c r="H31" s="27"/>
      <c r="I31" s="27"/>
      <c r="J31" s="27"/>
      <c r="K31" s="73"/>
      <c r="L31" s="54"/>
      <c r="M31" s="47">
        <v>0</v>
      </c>
      <c r="N31" s="47">
        <v>0</v>
      </c>
      <c r="O31" s="47">
        <v>0</v>
      </c>
      <c r="P31" s="55">
        <v>0</v>
      </c>
      <c r="Q31" s="84">
        <v>0</v>
      </c>
      <c r="R31" s="89">
        <v>0</v>
      </c>
      <c r="S31" s="89">
        <v>0</v>
      </c>
    </row>
    <row r="32" s="1" customFormat="1" ht="22.5" customHeight="1" spans="1:19">
      <c r="A32" s="34"/>
      <c r="B32" s="34"/>
      <c r="C32" s="35"/>
      <c r="D32" s="38" t="s">
        <v>657</v>
      </c>
      <c r="E32" s="25">
        <f t="shared" si="10"/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73">
        <v>0</v>
      </c>
      <c r="L32" s="75">
        <v>0</v>
      </c>
      <c r="M32" s="76">
        <v>0</v>
      </c>
      <c r="N32" s="77">
        <v>0</v>
      </c>
      <c r="O32" s="77">
        <v>0</v>
      </c>
      <c r="P32" s="77">
        <v>0</v>
      </c>
      <c r="Q32" s="90">
        <v>0</v>
      </c>
      <c r="R32" s="89">
        <v>0</v>
      </c>
      <c r="S32" s="89">
        <v>0</v>
      </c>
    </row>
    <row r="33" s="1" customFormat="1" ht="24.75" customHeight="1" spans="1:19">
      <c r="A33" s="34"/>
      <c r="B33" s="34"/>
      <c r="C33" s="35"/>
      <c r="D33" s="38" t="s">
        <v>653</v>
      </c>
      <c r="E33" s="25">
        <f>SUM(F33:S33)</f>
        <v>602.2</v>
      </c>
      <c r="F33" s="28">
        <v>145.3</v>
      </c>
      <c r="G33" s="30">
        <v>220.5</v>
      </c>
      <c r="H33" s="30">
        <v>0</v>
      </c>
      <c r="I33" s="30">
        <v>0</v>
      </c>
      <c r="J33" s="28">
        <v>0</v>
      </c>
      <c r="K33" s="78">
        <v>112.8</v>
      </c>
      <c r="L33" s="61">
        <v>123.6</v>
      </c>
      <c r="M33" s="62">
        <v>0</v>
      </c>
      <c r="N33" s="62">
        <v>0</v>
      </c>
      <c r="O33" s="62">
        <v>0</v>
      </c>
      <c r="P33" s="62">
        <v>0</v>
      </c>
      <c r="Q33" s="91">
        <v>0</v>
      </c>
      <c r="R33" s="89">
        <v>0</v>
      </c>
      <c r="S33" s="89">
        <v>0</v>
      </c>
    </row>
    <row r="34" s="1" customFormat="1" ht="22.5" customHeight="1" spans="1:19">
      <c r="A34" s="34"/>
      <c r="B34" s="34"/>
      <c r="C34" s="35"/>
      <c r="D34" s="40" t="s">
        <v>654</v>
      </c>
      <c r="E34" s="25">
        <f t="shared" si="10"/>
        <v>0</v>
      </c>
      <c r="F34" s="28">
        <f>F44+F54+F64+F74</f>
        <v>0</v>
      </c>
      <c r="G34" s="30">
        <v>0</v>
      </c>
      <c r="H34" s="30">
        <v>0</v>
      </c>
      <c r="I34" s="30">
        <v>0</v>
      </c>
      <c r="J34" s="28">
        <v>0</v>
      </c>
      <c r="K34" s="78">
        <v>0</v>
      </c>
      <c r="L34" s="61">
        <v>0</v>
      </c>
      <c r="M34" s="62">
        <v>0</v>
      </c>
      <c r="N34" s="62">
        <v>0</v>
      </c>
      <c r="O34" s="62">
        <v>0</v>
      </c>
      <c r="P34" s="62">
        <v>0</v>
      </c>
      <c r="Q34" s="91">
        <v>0</v>
      </c>
      <c r="R34" s="89">
        <v>0</v>
      </c>
      <c r="S34" s="89">
        <v>0</v>
      </c>
    </row>
    <row r="35" s="1" customFormat="1" ht="14.1" customHeight="1" spans="1:19">
      <c r="A35" s="34"/>
      <c r="B35" s="34"/>
      <c r="C35" s="35"/>
      <c r="D35" s="40" t="s">
        <v>655</v>
      </c>
      <c r="E35" s="25">
        <f t="shared" si="10"/>
        <v>235.7</v>
      </c>
      <c r="F35" s="28">
        <f>F45+F55+F65+F75</f>
        <v>235.7</v>
      </c>
      <c r="G35" s="30">
        <v>0</v>
      </c>
      <c r="H35" s="30">
        <v>0</v>
      </c>
      <c r="I35" s="30">
        <v>0</v>
      </c>
      <c r="J35" s="28">
        <v>0</v>
      </c>
      <c r="K35" s="78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91">
        <v>0</v>
      </c>
      <c r="R35" s="89">
        <v>0</v>
      </c>
      <c r="S35" s="89">
        <v>0</v>
      </c>
    </row>
    <row r="36" ht="14.1" customHeight="1" spans="1:19">
      <c r="A36" s="18" t="s">
        <v>33</v>
      </c>
      <c r="B36" s="18" t="s">
        <v>174</v>
      </c>
      <c r="C36" s="22" t="s">
        <v>404</v>
      </c>
      <c r="D36" s="19" t="s">
        <v>485</v>
      </c>
      <c r="E36" s="28">
        <f>SUM(F36:S36)</f>
        <v>521282.2</v>
      </c>
      <c r="F36" s="23">
        <f t="shared" ref="F36:M36" si="13">F37</f>
        <v>30230</v>
      </c>
      <c r="G36" s="20">
        <f t="shared" si="13"/>
        <v>29027.2</v>
      </c>
      <c r="H36" s="20">
        <f t="shared" si="13"/>
        <v>28489.8</v>
      </c>
      <c r="I36" s="23">
        <f t="shared" si="13"/>
        <v>32614.7</v>
      </c>
      <c r="J36" s="20">
        <f t="shared" si="13"/>
        <v>38859.2</v>
      </c>
      <c r="K36" s="51">
        <v>27109.2</v>
      </c>
      <c r="L36" s="49">
        <f t="shared" si="13"/>
        <v>36314.8</v>
      </c>
      <c r="M36" s="49">
        <f t="shared" si="13"/>
        <v>34428.6</v>
      </c>
      <c r="N36" s="50">
        <v>36981.4</v>
      </c>
      <c r="O36" s="50">
        <v>44563.3</v>
      </c>
      <c r="P36" s="50">
        <v>45366.3</v>
      </c>
      <c r="Q36" s="68">
        <v>45808.9</v>
      </c>
      <c r="R36" s="89">
        <v>45744.4</v>
      </c>
      <c r="S36" s="89">
        <v>45744.4</v>
      </c>
    </row>
    <row r="37" ht="22.5" customHeight="1" spans="1:19">
      <c r="A37" s="18"/>
      <c r="B37" s="18"/>
      <c r="C37" s="22"/>
      <c r="D37" s="22" t="s">
        <v>656</v>
      </c>
      <c r="E37" s="25">
        <f>SUM(F37:S37)</f>
        <v>520182.2</v>
      </c>
      <c r="F37" s="25">
        <f>F39+F40+F41+F42+F43+F44+F45</f>
        <v>30230</v>
      </c>
      <c r="G37" s="25">
        <f t="shared" ref="G37:J37" si="14">G39+G40+G41+G42+G43+G44+G45</f>
        <v>29027.2</v>
      </c>
      <c r="H37" s="28">
        <f t="shared" si="14"/>
        <v>28489.8</v>
      </c>
      <c r="I37" s="25">
        <f t="shared" si="14"/>
        <v>32614.7</v>
      </c>
      <c r="J37" s="25">
        <f t="shared" si="14"/>
        <v>38859.2</v>
      </c>
      <c r="K37" s="56">
        <f>K39+K40+K41+K42</f>
        <v>27109.2</v>
      </c>
      <c r="L37" s="57">
        <v>36314.8</v>
      </c>
      <c r="M37" s="58">
        <f>M39+M40+M41+M42+M43+M44+M45</f>
        <v>34428.6</v>
      </c>
      <c r="N37" s="59">
        <v>35881.4</v>
      </c>
      <c r="O37" s="59">
        <v>44563.3</v>
      </c>
      <c r="P37" s="59">
        <v>45366.3</v>
      </c>
      <c r="Q37" s="85">
        <v>45808.9</v>
      </c>
      <c r="R37" s="54">
        <v>45744.4</v>
      </c>
      <c r="S37" s="54">
        <v>45744.4</v>
      </c>
    </row>
    <row r="38" ht="14.1" customHeight="1" spans="1:19">
      <c r="A38" s="18"/>
      <c r="B38" s="18"/>
      <c r="C38" s="22"/>
      <c r="D38" s="24" t="s">
        <v>648</v>
      </c>
      <c r="E38" s="25">
        <f t="shared" si="10"/>
        <v>0</v>
      </c>
      <c r="F38" s="26"/>
      <c r="G38" s="26"/>
      <c r="H38" s="27"/>
      <c r="I38" s="26"/>
      <c r="J38" s="26"/>
      <c r="K38" s="53"/>
      <c r="L38" s="54"/>
      <c r="M38" s="55"/>
      <c r="N38" s="55"/>
      <c r="O38" s="55"/>
      <c r="P38" s="55"/>
      <c r="Q38" s="84"/>
      <c r="R38" s="54"/>
      <c r="S38" s="54"/>
    </row>
    <row r="39" ht="23.25" customHeight="1" spans="1:19">
      <c r="A39" s="18"/>
      <c r="B39" s="18"/>
      <c r="C39" s="22"/>
      <c r="D39" s="24" t="s">
        <v>649</v>
      </c>
      <c r="E39" s="25">
        <f>SUM(F39:S39)</f>
        <v>360727.1</v>
      </c>
      <c r="F39" s="26">
        <v>7941</v>
      </c>
      <c r="G39" s="26">
        <v>7353.5</v>
      </c>
      <c r="H39" s="27">
        <v>11959.8</v>
      </c>
      <c r="I39" s="26">
        <v>11116.9</v>
      </c>
      <c r="J39" s="26">
        <v>11822</v>
      </c>
      <c r="K39" s="53">
        <v>5855.1</v>
      </c>
      <c r="L39" s="75">
        <v>16145.7</v>
      </c>
      <c r="M39" s="47">
        <v>31173.2</v>
      </c>
      <c r="N39" s="47">
        <v>35881.4</v>
      </c>
      <c r="O39" s="47">
        <v>41366</v>
      </c>
      <c r="P39" s="47">
        <v>45360.3</v>
      </c>
      <c r="Q39" s="81">
        <v>44917.4</v>
      </c>
      <c r="R39" s="54">
        <v>44917.4</v>
      </c>
      <c r="S39" s="54">
        <v>44917.4</v>
      </c>
    </row>
    <row r="40" ht="14.1" customHeight="1" spans="1:19">
      <c r="A40" s="18"/>
      <c r="B40" s="18"/>
      <c r="C40" s="22"/>
      <c r="D40" s="24" t="s">
        <v>650</v>
      </c>
      <c r="E40" s="25">
        <f>SUM(F40:S40)</f>
        <v>12940.7</v>
      </c>
      <c r="F40" s="26">
        <v>528</v>
      </c>
      <c r="G40" s="26">
        <v>994.7</v>
      </c>
      <c r="H40" s="27">
        <v>100</v>
      </c>
      <c r="I40" s="26">
        <v>0</v>
      </c>
      <c r="J40" s="26">
        <v>7117.6</v>
      </c>
      <c r="K40" s="53">
        <v>1085</v>
      </c>
      <c r="L40" s="75">
        <v>1515.2</v>
      </c>
      <c r="M40" s="76">
        <v>0</v>
      </c>
      <c r="N40" s="77">
        <v>1100.2</v>
      </c>
      <c r="O40" s="77">
        <v>500</v>
      </c>
      <c r="P40" s="77">
        <v>0</v>
      </c>
      <c r="Q40" s="90">
        <v>0</v>
      </c>
      <c r="R40" s="54">
        <v>0</v>
      </c>
      <c r="S40" s="54">
        <v>0</v>
      </c>
    </row>
    <row r="41" ht="14.1" customHeight="1" spans="1:19">
      <c r="A41" s="18"/>
      <c r="B41" s="18"/>
      <c r="C41" s="22"/>
      <c r="D41" s="24" t="s">
        <v>651</v>
      </c>
      <c r="E41" s="25">
        <f>SUM(F41:S41)</f>
        <v>5249</v>
      </c>
      <c r="F41" s="25">
        <f>F51+F61+F71+F81</f>
        <v>0</v>
      </c>
      <c r="G41" s="41">
        <v>0</v>
      </c>
      <c r="H41" s="30">
        <v>0</v>
      </c>
      <c r="I41" s="29">
        <v>0</v>
      </c>
      <c r="J41" s="25">
        <v>0</v>
      </c>
      <c r="K41" s="60">
        <v>0</v>
      </c>
      <c r="L41" s="61">
        <v>0</v>
      </c>
      <c r="M41" s="62">
        <v>0</v>
      </c>
      <c r="N41" s="62">
        <v>0</v>
      </c>
      <c r="O41" s="62">
        <v>2697.3</v>
      </c>
      <c r="P41" s="62">
        <v>6</v>
      </c>
      <c r="Q41" s="91">
        <v>891.5</v>
      </c>
      <c r="R41" s="54">
        <v>827.1</v>
      </c>
      <c r="S41" s="54">
        <v>827.1</v>
      </c>
    </row>
    <row r="42" ht="24" customHeight="1" spans="1:19">
      <c r="A42" s="18"/>
      <c r="B42" s="18"/>
      <c r="C42" s="22"/>
      <c r="D42" s="24" t="s">
        <v>657</v>
      </c>
      <c r="E42" s="25">
        <f>SUM(F42:S42)</f>
        <v>138475.6</v>
      </c>
      <c r="F42" s="26">
        <v>21761</v>
      </c>
      <c r="G42" s="26">
        <v>20429</v>
      </c>
      <c r="H42" s="27">
        <v>16430</v>
      </c>
      <c r="I42" s="26">
        <v>19597.8</v>
      </c>
      <c r="J42" s="26">
        <v>19919.6</v>
      </c>
      <c r="K42" s="53">
        <v>20169.1</v>
      </c>
      <c r="L42" s="75">
        <v>20169.1</v>
      </c>
      <c r="M42" s="76">
        <v>0</v>
      </c>
      <c r="N42" s="76">
        <v>0</v>
      </c>
      <c r="O42" s="47">
        <v>0</v>
      </c>
      <c r="P42" s="47">
        <v>0</v>
      </c>
      <c r="Q42" s="81">
        <v>0</v>
      </c>
      <c r="R42" s="54">
        <v>0</v>
      </c>
      <c r="S42" s="54">
        <v>0</v>
      </c>
    </row>
    <row r="43" ht="27" customHeight="1" spans="1:19">
      <c r="A43" s="18"/>
      <c r="B43" s="18"/>
      <c r="C43" s="22"/>
      <c r="D43" s="24" t="s">
        <v>653</v>
      </c>
      <c r="E43" s="25">
        <f t="shared" si="10"/>
        <v>8219.3</v>
      </c>
      <c r="F43" s="26">
        <v>0</v>
      </c>
      <c r="G43" s="26">
        <v>250</v>
      </c>
      <c r="H43" s="27">
        <v>0</v>
      </c>
      <c r="I43" s="26">
        <v>1900</v>
      </c>
      <c r="J43" s="26">
        <v>0</v>
      </c>
      <c r="K43" s="53">
        <v>0</v>
      </c>
      <c r="L43" s="75">
        <v>2813.9</v>
      </c>
      <c r="M43" s="76">
        <v>3255.4</v>
      </c>
      <c r="N43" s="77">
        <v>0</v>
      </c>
      <c r="O43" s="77">
        <v>0</v>
      </c>
      <c r="P43" s="77">
        <v>0</v>
      </c>
      <c r="Q43" s="90">
        <v>0</v>
      </c>
      <c r="R43" s="54">
        <v>0</v>
      </c>
      <c r="S43" s="54">
        <v>0</v>
      </c>
    </row>
    <row r="44" ht="25.5" customHeight="1" spans="1:19">
      <c r="A44" s="18"/>
      <c r="B44" s="18"/>
      <c r="C44" s="22"/>
      <c r="D44" s="31" t="s">
        <v>654</v>
      </c>
      <c r="E44" s="25">
        <f t="shared" si="10"/>
        <v>0</v>
      </c>
      <c r="F44" s="26">
        <v>0</v>
      </c>
      <c r="G44" s="26">
        <v>0</v>
      </c>
      <c r="H44" s="27">
        <v>0</v>
      </c>
      <c r="I44" s="26">
        <v>0</v>
      </c>
      <c r="J44" s="26">
        <v>0</v>
      </c>
      <c r="K44" s="53">
        <v>0</v>
      </c>
      <c r="L44" s="75">
        <v>0</v>
      </c>
      <c r="M44" s="76">
        <v>0</v>
      </c>
      <c r="N44" s="77">
        <v>0</v>
      </c>
      <c r="O44" s="77">
        <v>0</v>
      </c>
      <c r="P44" s="77">
        <v>0</v>
      </c>
      <c r="Q44" s="90">
        <v>0</v>
      </c>
      <c r="R44" s="54">
        <v>0</v>
      </c>
      <c r="S44" s="54">
        <v>0</v>
      </c>
    </row>
    <row r="45" ht="14.1" customHeight="1" spans="1:19">
      <c r="A45" s="18"/>
      <c r="B45" s="18"/>
      <c r="C45" s="22"/>
      <c r="D45" s="31" t="s">
        <v>655</v>
      </c>
      <c r="E45" s="25">
        <f t="shared" si="10"/>
        <v>0</v>
      </c>
      <c r="F45" s="26">
        <v>0</v>
      </c>
      <c r="G45" s="26">
        <v>0</v>
      </c>
      <c r="H45" s="27">
        <v>0</v>
      </c>
      <c r="I45" s="26">
        <v>0</v>
      </c>
      <c r="J45" s="26">
        <v>0</v>
      </c>
      <c r="K45" s="53">
        <v>0</v>
      </c>
      <c r="L45" s="75">
        <v>0</v>
      </c>
      <c r="M45" s="55">
        <v>0</v>
      </c>
      <c r="N45" s="55">
        <v>0</v>
      </c>
      <c r="O45" s="55">
        <v>0</v>
      </c>
      <c r="P45" s="55">
        <v>0</v>
      </c>
      <c r="Q45" s="84">
        <v>0</v>
      </c>
      <c r="R45" s="54">
        <v>0</v>
      </c>
      <c r="S45" s="54">
        <v>0</v>
      </c>
    </row>
    <row r="46" ht="14.1" customHeight="1" spans="1:19">
      <c r="A46" s="18" t="s">
        <v>33</v>
      </c>
      <c r="B46" s="18" t="s">
        <v>222</v>
      </c>
      <c r="C46" s="22" t="s">
        <v>59</v>
      </c>
      <c r="D46" s="19" t="s">
        <v>485</v>
      </c>
      <c r="E46" s="25">
        <f>SUM(F46:S46)</f>
        <v>92311</v>
      </c>
      <c r="F46" s="23">
        <f t="shared" ref="F46:Q46" si="15">F47</f>
        <v>2958.1</v>
      </c>
      <c r="G46" s="42">
        <f t="shared" si="15"/>
        <v>3379.7</v>
      </c>
      <c r="H46" s="20">
        <f t="shared" si="15"/>
        <v>5347</v>
      </c>
      <c r="I46" s="23">
        <f t="shared" si="15"/>
        <v>5954.3</v>
      </c>
      <c r="J46" s="20">
        <f t="shared" si="15"/>
        <v>6362.7</v>
      </c>
      <c r="K46" s="48">
        <v>6197.6</v>
      </c>
      <c r="L46" s="49">
        <f t="shared" si="15"/>
        <v>6228.3</v>
      </c>
      <c r="M46" s="49">
        <f t="shared" si="15"/>
        <v>5741.5</v>
      </c>
      <c r="N46" s="50">
        <f t="shared" si="15"/>
        <v>5840.5</v>
      </c>
      <c r="O46" s="50">
        <f t="shared" si="15"/>
        <v>7851.6</v>
      </c>
      <c r="P46" s="50">
        <f t="shared" si="15"/>
        <v>7636.1</v>
      </c>
      <c r="Q46" s="68">
        <f t="shared" si="15"/>
        <v>7627.2</v>
      </c>
      <c r="R46" s="89">
        <v>10593.2</v>
      </c>
      <c r="S46" s="89">
        <v>10593.2</v>
      </c>
    </row>
    <row r="47" ht="24" customHeight="1" spans="1:19">
      <c r="A47" s="18"/>
      <c r="B47" s="18"/>
      <c r="C47" s="22"/>
      <c r="D47" s="22" t="s">
        <v>656</v>
      </c>
      <c r="E47" s="25">
        <f>SUM(F47:S47)</f>
        <v>92311</v>
      </c>
      <c r="F47" s="25">
        <f t="shared" ref="F47:P47" si="16">F49+F50+F51+F52+F53+F54+F55</f>
        <v>2958.1</v>
      </c>
      <c r="G47" s="25">
        <f>G49+G50+G53</f>
        <v>3379.7</v>
      </c>
      <c r="H47" s="28">
        <f t="shared" si="16"/>
        <v>5347</v>
      </c>
      <c r="I47" s="25">
        <f t="shared" si="16"/>
        <v>5954.3</v>
      </c>
      <c r="J47" s="25">
        <f t="shared" si="16"/>
        <v>6362.7</v>
      </c>
      <c r="K47" s="56">
        <v>6197.6</v>
      </c>
      <c r="L47" s="57">
        <f t="shared" si="16"/>
        <v>6228.3</v>
      </c>
      <c r="M47" s="58">
        <f t="shared" si="16"/>
        <v>5741.5</v>
      </c>
      <c r="N47" s="59">
        <f t="shared" si="16"/>
        <v>5840.5</v>
      </c>
      <c r="O47" s="59">
        <f t="shared" ref="O47" si="17">O49+O50+O51+O52+O53+O54+O55</f>
        <v>7851.6</v>
      </c>
      <c r="P47" s="59">
        <f t="shared" si="16"/>
        <v>7636.1</v>
      </c>
      <c r="Q47" s="85">
        <f t="shared" ref="Q47" si="18">Q49+Q50+Q51+Q52+Q53+Q54+Q55</f>
        <v>7627.2</v>
      </c>
      <c r="R47" s="54">
        <v>10593.2</v>
      </c>
      <c r="S47" s="54">
        <v>10593.2</v>
      </c>
    </row>
    <row r="48" ht="14.1" customHeight="1" spans="1:19">
      <c r="A48" s="18"/>
      <c r="B48" s="18"/>
      <c r="C48" s="22"/>
      <c r="D48" s="24" t="s">
        <v>648</v>
      </c>
      <c r="E48" s="25">
        <f t="shared" si="10"/>
        <v>0</v>
      </c>
      <c r="F48" s="26"/>
      <c r="G48" s="26"/>
      <c r="H48" s="27"/>
      <c r="I48" s="26"/>
      <c r="J48" s="26"/>
      <c r="K48" s="53"/>
      <c r="L48" s="75"/>
      <c r="M48" s="55"/>
      <c r="N48" s="55"/>
      <c r="O48" s="55"/>
      <c r="P48" s="55"/>
      <c r="Q48" s="84"/>
      <c r="R48" s="54"/>
      <c r="S48" s="54"/>
    </row>
    <row r="49" ht="26.25" customHeight="1" spans="1:19">
      <c r="A49" s="18"/>
      <c r="B49" s="18"/>
      <c r="C49" s="22"/>
      <c r="D49" s="24" t="s">
        <v>649</v>
      </c>
      <c r="E49" s="25">
        <v>89512.1</v>
      </c>
      <c r="F49" s="25">
        <v>2939</v>
      </c>
      <c r="G49" s="41">
        <v>3294.1</v>
      </c>
      <c r="H49" s="30">
        <v>5347</v>
      </c>
      <c r="I49" s="29">
        <v>5954.3</v>
      </c>
      <c r="J49" s="29">
        <v>6362.7</v>
      </c>
      <c r="K49" s="60">
        <v>6197.6</v>
      </c>
      <c r="L49" s="61">
        <v>6228.3</v>
      </c>
      <c r="M49" s="62">
        <v>5741.5</v>
      </c>
      <c r="N49" s="62">
        <v>5840.5</v>
      </c>
      <c r="O49" s="63">
        <v>7162.3</v>
      </c>
      <c r="P49" s="47">
        <v>7636.1</v>
      </c>
      <c r="Q49" s="81">
        <v>7627.2</v>
      </c>
      <c r="R49" s="54">
        <v>7627.1</v>
      </c>
      <c r="S49" s="54">
        <v>7627.1</v>
      </c>
    </row>
    <row r="50" ht="14.1" customHeight="1" spans="1:19">
      <c r="A50" s="18"/>
      <c r="B50" s="18"/>
      <c r="C50" s="22"/>
      <c r="D50" s="24" t="s">
        <v>650</v>
      </c>
      <c r="E50" s="25">
        <v>54.7</v>
      </c>
      <c r="F50" s="25">
        <v>19.1</v>
      </c>
      <c r="G50" s="25">
        <v>35.6</v>
      </c>
      <c r="H50" s="28">
        <v>0</v>
      </c>
      <c r="I50" s="25">
        <v>0</v>
      </c>
      <c r="J50" s="25">
        <v>0</v>
      </c>
      <c r="K50" s="56">
        <v>0</v>
      </c>
      <c r="L50" s="57">
        <v>0</v>
      </c>
      <c r="M50" s="58">
        <v>0</v>
      </c>
      <c r="N50" s="59">
        <v>0</v>
      </c>
      <c r="O50" s="59">
        <v>689.3</v>
      </c>
      <c r="P50" s="59">
        <v>0</v>
      </c>
      <c r="Q50" s="85">
        <v>0</v>
      </c>
      <c r="R50" s="54">
        <v>2966</v>
      </c>
      <c r="S50" s="54">
        <v>2966</v>
      </c>
    </row>
    <row r="51" ht="14.1" customHeight="1" spans="1:19">
      <c r="A51" s="18"/>
      <c r="B51" s="18"/>
      <c r="C51" s="22"/>
      <c r="D51" s="24" t="s">
        <v>651</v>
      </c>
      <c r="E51" s="25">
        <f t="shared" si="10"/>
        <v>0</v>
      </c>
      <c r="F51" s="25">
        <f>SUM(G51:L51)</f>
        <v>0</v>
      </c>
      <c r="G51" s="25">
        <f t="shared" ref="G51:G55" si="19">SUM(H51:M51)</f>
        <v>0</v>
      </c>
      <c r="H51" s="28">
        <f t="shared" ref="H51:H55" si="20">SUM(I51:N51)</f>
        <v>0</v>
      </c>
      <c r="I51" s="25">
        <f t="shared" ref="I51:L55" si="21">SUM(J51:P51)</f>
        <v>0</v>
      </c>
      <c r="J51" s="25">
        <f t="shared" si="21"/>
        <v>0</v>
      </c>
      <c r="K51" s="56">
        <f t="shared" si="21"/>
        <v>0</v>
      </c>
      <c r="L51" s="57">
        <f t="shared" si="21"/>
        <v>0</v>
      </c>
      <c r="M51" s="58">
        <f t="shared" ref="M51:M55" si="22">SUM(N51:T51)</f>
        <v>0</v>
      </c>
      <c r="N51" s="59">
        <f t="shared" ref="N51:N55" si="23">SUM(P51:U51)</f>
        <v>0</v>
      </c>
      <c r="O51" s="59">
        <f t="shared" ref="O51:Q55" si="24">SUM(P51:U51)</f>
        <v>0</v>
      </c>
      <c r="P51" s="59">
        <f t="shared" si="24"/>
        <v>0</v>
      </c>
      <c r="Q51" s="85">
        <f t="shared" si="24"/>
        <v>0</v>
      </c>
      <c r="R51" s="54">
        <v>0</v>
      </c>
      <c r="S51" s="54">
        <v>0</v>
      </c>
    </row>
    <row r="52" ht="21.75" customHeight="1" spans="1:19">
      <c r="A52" s="18"/>
      <c r="B52" s="18"/>
      <c r="C52" s="22"/>
      <c r="D52" s="24" t="s">
        <v>657</v>
      </c>
      <c r="E52" s="25">
        <f t="shared" si="10"/>
        <v>0</v>
      </c>
      <c r="F52" s="25">
        <f>SUM(G52:L52)</f>
        <v>0</v>
      </c>
      <c r="G52" s="25">
        <f t="shared" si="19"/>
        <v>0</v>
      </c>
      <c r="H52" s="28">
        <f t="shared" si="20"/>
        <v>0</v>
      </c>
      <c r="I52" s="25">
        <f t="shared" si="21"/>
        <v>0</v>
      </c>
      <c r="J52" s="25">
        <f t="shared" si="21"/>
        <v>0</v>
      </c>
      <c r="K52" s="56">
        <f t="shared" si="21"/>
        <v>0</v>
      </c>
      <c r="L52" s="57">
        <f t="shared" si="21"/>
        <v>0</v>
      </c>
      <c r="M52" s="58">
        <f t="shared" si="22"/>
        <v>0</v>
      </c>
      <c r="N52" s="59">
        <f t="shared" si="23"/>
        <v>0</v>
      </c>
      <c r="O52" s="59">
        <f t="shared" si="24"/>
        <v>0</v>
      </c>
      <c r="P52" s="59">
        <f t="shared" si="24"/>
        <v>0</v>
      </c>
      <c r="Q52" s="85">
        <f t="shared" si="24"/>
        <v>0</v>
      </c>
      <c r="R52" s="54">
        <v>0</v>
      </c>
      <c r="S52" s="54">
        <v>0</v>
      </c>
    </row>
    <row r="53" ht="25.5" customHeight="1" spans="1:19">
      <c r="A53" s="18"/>
      <c r="B53" s="18"/>
      <c r="C53" s="22"/>
      <c r="D53" s="24" t="s">
        <v>653</v>
      </c>
      <c r="E53" s="25">
        <f t="shared" si="10"/>
        <v>50</v>
      </c>
      <c r="F53" s="25">
        <v>0</v>
      </c>
      <c r="G53" s="25">
        <v>50</v>
      </c>
      <c r="H53" s="28">
        <f t="shared" si="20"/>
        <v>0</v>
      </c>
      <c r="I53" s="25">
        <f t="shared" si="21"/>
        <v>0</v>
      </c>
      <c r="J53" s="25">
        <f t="shared" si="21"/>
        <v>0</v>
      </c>
      <c r="K53" s="56">
        <f t="shared" si="21"/>
        <v>0</v>
      </c>
      <c r="L53" s="57">
        <f t="shared" si="21"/>
        <v>0</v>
      </c>
      <c r="M53" s="58">
        <f t="shared" si="22"/>
        <v>0</v>
      </c>
      <c r="N53" s="59">
        <f t="shared" si="23"/>
        <v>0</v>
      </c>
      <c r="O53" s="59">
        <f t="shared" si="24"/>
        <v>0</v>
      </c>
      <c r="P53" s="59">
        <f t="shared" si="24"/>
        <v>0</v>
      </c>
      <c r="Q53" s="85">
        <f t="shared" si="24"/>
        <v>0</v>
      </c>
      <c r="R53" s="54">
        <v>0</v>
      </c>
      <c r="S53" s="54">
        <v>0</v>
      </c>
    </row>
    <row r="54" ht="21.75" customHeight="1" spans="1:19">
      <c r="A54" s="18"/>
      <c r="B54" s="18"/>
      <c r="C54" s="22"/>
      <c r="D54" s="31" t="s">
        <v>654</v>
      </c>
      <c r="E54" s="25">
        <f t="shared" si="10"/>
        <v>0</v>
      </c>
      <c r="F54" s="25">
        <f>SUM(G54:L54)</f>
        <v>0</v>
      </c>
      <c r="G54" s="25">
        <f t="shared" si="19"/>
        <v>0</v>
      </c>
      <c r="H54" s="28">
        <f t="shared" si="20"/>
        <v>0</v>
      </c>
      <c r="I54" s="25">
        <f t="shared" si="21"/>
        <v>0</v>
      </c>
      <c r="J54" s="25">
        <f t="shared" si="21"/>
        <v>0</v>
      </c>
      <c r="K54" s="56">
        <f t="shared" si="21"/>
        <v>0</v>
      </c>
      <c r="L54" s="57">
        <f t="shared" si="21"/>
        <v>0</v>
      </c>
      <c r="M54" s="58">
        <f t="shared" si="22"/>
        <v>0</v>
      </c>
      <c r="N54" s="59">
        <f t="shared" si="23"/>
        <v>0</v>
      </c>
      <c r="O54" s="59">
        <f t="shared" si="24"/>
        <v>0</v>
      </c>
      <c r="P54" s="59">
        <f t="shared" si="24"/>
        <v>0</v>
      </c>
      <c r="Q54" s="85">
        <f t="shared" si="24"/>
        <v>0</v>
      </c>
      <c r="R54" s="54">
        <v>0</v>
      </c>
      <c r="S54" s="54">
        <v>0</v>
      </c>
    </row>
    <row r="55" ht="14.1" customHeight="1" spans="1:19">
      <c r="A55" s="18"/>
      <c r="B55" s="18"/>
      <c r="C55" s="22"/>
      <c r="D55" s="31" t="s">
        <v>655</v>
      </c>
      <c r="E55" s="25">
        <f t="shared" si="10"/>
        <v>0</v>
      </c>
      <c r="F55" s="25">
        <f>SUM(G55:L55)</f>
        <v>0</v>
      </c>
      <c r="G55" s="25">
        <f t="shared" si="19"/>
        <v>0</v>
      </c>
      <c r="H55" s="28">
        <f t="shared" si="20"/>
        <v>0</v>
      </c>
      <c r="I55" s="25">
        <f t="shared" si="21"/>
        <v>0</v>
      </c>
      <c r="J55" s="25">
        <f t="shared" si="21"/>
        <v>0</v>
      </c>
      <c r="K55" s="56">
        <f t="shared" si="21"/>
        <v>0</v>
      </c>
      <c r="L55" s="57">
        <f t="shared" si="21"/>
        <v>0</v>
      </c>
      <c r="M55" s="58">
        <f t="shared" si="22"/>
        <v>0</v>
      </c>
      <c r="N55" s="59">
        <f t="shared" si="23"/>
        <v>0</v>
      </c>
      <c r="O55" s="59">
        <f t="shared" si="24"/>
        <v>0</v>
      </c>
      <c r="P55" s="59">
        <f t="shared" si="24"/>
        <v>0</v>
      </c>
      <c r="Q55" s="85">
        <f t="shared" si="24"/>
        <v>0</v>
      </c>
      <c r="R55" s="54">
        <v>0</v>
      </c>
      <c r="S55" s="54">
        <v>0</v>
      </c>
    </row>
    <row r="56" ht="15.45" customHeight="1" spans="1:19">
      <c r="A56" s="18" t="s">
        <v>33</v>
      </c>
      <c r="B56" s="18" t="s">
        <v>270</v>
      </c>
      <c r="C56" s="22" t="s">
        <v>68</v>
      </c>
      <c r="D56" s="19" t="s">
        <v>485</v>
      </c>
      <c r="E56" s="28">
        <f>SUM(F56:S56)</f>
        <v>49581.7</v>
      </c>
      <c r="F56" s="20">
        <f t="shared" ref="F56:Q56" si="25">F57</f>
        <v>1960.1</v>
      </c>
      <c r="G56" s="20">
        <f t="shared" si="25"/>
        <v>1896.9</v>
      </c>
      <c r="H56" s="20">
        <f t="shared" si="25"/>
        <v>1966.3</v>
      </c>
      <c r="I56" s="20">
        <f t="shared" si="25"/>
        <v>2548.6</v>
      </c>
      <c r="J56" s="20">
        <f t="shared" si="25"/>
        <v>2963.9</v>
      </c>
      <c r="K56" s="48">
        <v>3076.2</v>
      </c>
      <c r="L56" s="52">
        <f t="shared" si="25"/>
        <v>3217.6</v>
      </c>
      <c r="M56" s="49">
        <f t="shared" si="25"/>
        <v>2864.2</v>
      </c>
      <c r="N56" s="50">
        <f t="shared" si="25"/>
        <v>3077</v>
      </c>
      <c r="O56" s="50">
        <f t="shared" si="25"/>
        <v>4307.3</v>
      </c>
      <c r="P56" s="50">
        <f t="shared" si="25"/>
        <v>5425.9</v>
      </c>
      <c r="Q56" s="68">
        <f t="shared" si="25"/>
        <v>5425.9</v>
      </c>
      <c r="R56" s="54">
        <v>5425.9</v>
      </c>
      <c r="S56" s="54">
        <v>5425.9</v>
      </c>
    </row>
    <row r="57" ht="23.25" customHeight="1" spans="1:19">
      <c r="A57" s="18"/>
      <c r="B57" s="18"/>
      <c r="C57" s="22"/>
      <c r="D57" s="22" t="s">
        <v>656</v>
      </c>
      <c r="E57" s="25">
        <f>SUM(F57:S57)</f>
        <v>49581.7</v>
      </c>
      <c r="F57" s="25">
        <f t="shared" ref="F57:P57" si="26">F59+F60+F61+F62+F63+F64+F65</f>
        <v>1960.1</v>
      </c>
      <c r="G57" s="25">
        <f t="shared" si="26"/>
        <v>1896.9</v>
      </c>
      <c r="H57" s="28">
        <v>1966.3</v>
      </c>
      <c r="I57" s="25">
        <v>2548.6</v>
      </c>
      <c r="J57" s="25">
        <v>2963.9</v>
      </c>
      <c r="K57" s="56">
        <v>3076.2</v>
      </c>
      <c r="L57" s="57">
        <v>3217.6</v>
      </c>
      <c r="M57" s="58">
        <f t="shared" si="26"/>
        <v>2864.2</v>
      </c>
      <c r="N57" s="79">
        <f t="shared" si="26"/>
        <v>3077</v>
      </c>
      <c r="O57" s="79">
        <v>4307.3</v>
      </c>
      <c r="P57" s="79">
        <f t="shared" si="26"/>
        <v>5425.9</v>
      </c>
      <c r="Q57" s="92">
        <f t="shared" ref="Q57" si="27">Q59+Q60+Q61+Q62+Q63+Q64+Q65</f>
        <v>5425.9</v>
      </c>
      <c r="R57" s="54">
        <v>5425.9</v>
      </c>
      <c r="S57" s="54">
        <v>5425.9</v>
      </c>
    </row>
    <row r="58" ht="14.1" customHeight="1" spans="1:19">
      <c r="A58" s="18"/>
      <c r="B58" s="18"/>
      <c r="C58" s="22"/>
      <c r="D58" s="24" t="s">
        <v>648</v>
      </c>
      <c r="E58" s="25">
        <f t="shared" si="10"/>
        <v>0</v>
      </c>
      <c r="F58" s="26"/>
      <c r="G58" s="26"/>
      <c r="H58" s="27"/>
      <c r="I58" s="26"/>
      <c r="J58" s="26"/>
      <c r="K58" s="53"/>
      <c r="L58" s="54"/>
      <c r="M58" s="55"/>
      <c r="N58" s="55"/>
      <c r="O58" s="55"/>
      <c r="P58" s="55"/>
      <c r="Q58" s="84"/>
      <c r="R58" s="54"/>
      <c r="S58" s="54"/>
    </row>
    <row r="59" ht="23.25" customHeight="1" spans="1:19">
      <c r="A59" s="18"/>
      <c r="B59" s="18"/>
      <c r="C59" s="22"/>
      <c r="D59" s="24" t="s">
        <v>649</v>
      </c>
      <c r="E59" s="25">
        <f>SUM(F59:S59)</f>
        <v>49519.3</v>
      </c>
      <c r="F59" s="25">
        <v>1952.1</v>
      </c>
      <c r="G59" s="41">
        <v>1882.6</v>
      </c>
      <c r="H59" s="30">
        <v>1966.3</v>
      </c>
      <c r="I59" s="29">
        <v>2548.6</v>
      </c>
      <c r="J59" s="29">
        <v>2963.9</v>
      </c>
      <c r="K59" s="60">
        <v>3036.2</v>
      </c>
      <c r="L59" s="61">
        <v>3217.6</v>
      </c>
      <c r="M59" s="62">
        <v>2864.2</v>
      </c>
      <c r="N59" s="62">
        <v>3077</v>
      </c>
      <c r="O59" s="80">
        <v>4307.2</v>
      </c>
      <c r="P59" s="80">
        <v>5425.9</v>
      </c>
      <c r="Q59" s="93">
        <v>5425.9</v>
      </c>
      <c r="R59" s="54">
        <v>5425.9</v>
      </c>
      <c r="S59" s="54">
        <v>5425.9</v>
      </c>
    </row>
    <row r="60" ht="15.45" customHeight="1" spans="1:19">
      <c r="A60" s="18"/>
      <c r="B60" s="18"/>
      <c r="C60" s="22"/>
      <c r="D60" s="24" t="s">
        <v>650</v>
      </c>
      <c r="E60" s="25">
        <f t="shared" si="10"/>
        <v>102.3</v>
      </c>
      <c r="F60" s="25">
        <v>8</v>
      </c>
      <c r="G60" s="25">
        <v>14.3</v>
      </c>
      <c r="H60" s="28">
        <f t="shared" ref="H60:H65" si="28">SUM(I60:N60)</f>
        <v>40</v>
      </c>
      <c r="I60" s="25">
        <v>0</v>
      </c>
      <c r="J60" s="25">
        <v>0</v>
      </c>
      <c r="K60" s="56">
        <v>40</v>
      </c>
      <c r="L60" s="57">
        <f t="shared" ref="L60:L65" si="29">SUM(M60:S60)</f>
        <v>0</v>
      </c>
      <c r="M60" s="58">
        <f t="shared" ref="M60:M65" si="30">SUM(N60:T60)</f>
        <v>0</v>
      </c>
      <c r="N60" s="59">
        <f t="shared" ref="N60:N65" si="31">SUM(P60:U60)</f>
        <v>0</v>
      </c>
      <c r="O60" s="59">
        <f t="shared" ref="O60:Q65" si="32">SUM(P60:U60)</f>
        <v>0</v>
      </c>
      <c r="P60" s="59">
        <f t="shared" si="32"/>
        <v>0</v>
      </c>
      <c r="Q60" s="85">
        <f t="shared" si="32"/>
        <v>0</v>
      </c>
      <c r="R60" s="54">
        <v>0</v>
      </c>
      <c r="S60" s="54">
        <v>0</v>
      </c>
    </row>
    <row r="61" ht="14.1" customHeight="1" spans="1:19">
      <c r="A61" s="18"/>
      <c r="B61" s="18"/>
      <c r="C61" s="22"/>
      <c r="D61" s="24" t="s">
        <v>651</v>
      </c>
      <c r="E61" s="25">
        <f t="shared" si="10"/>
        <v>0</v>
      </c>
      <c r="F61" s="25">
        <f>SUM(G61:L61)</f>
        <v>0</v>
      </c>
      <c r="G61" s="25">
        <f t="shared" ref="G61:G65" si="33">SUM(H61:M61)</f>
        <v>0</v>
      </c>
      <c r="H61" s="28">
        <f t="shared" si="28"/>
        <v>0</v>
      </c>
      <c r="I61" s="25">
        <f t="shared" ref="I60:J65" si="34">SUM(J61:P61)</f>
        <v>0</v>
      </c>
      <c r="J61" s="25">
        <f t="shared" si="34"/>
        <v>0</v>
      </c>
      <c r="K61" s="56">
        <f>SUM(L61:R61)</f>
        <v>0</v>
      </c>
      <c r="L61" s="57">
        <f t="shared" si="29"/>
        <v>0</v>
      </c>
      <c r="M61" s="58">
        <f t="shared" si="30"/>
        <v>0</v>
      </c>
      <c r="N61" s="59">
        <f t="shared" si="31"/>
        <v>0</v>
      </c>
      <c r="O61" s="59">
        <f t="shared" si="32"/>
        <v>0</v>
      </c>
      <c r="P61" s="59">
        <f t="shared" si="32"/>
        <v>0</v>
      </c>
      <c r="Q61" s="85">
        <f t="shared" si="32"/>
        <v>0</v>
      </c>
      <c r="R61" s="54">
        <v>0</v>
      </c>
      <c r="S61" s="54">
        <v>0</v>
      </c>
    </row>
    <row r="62" ht="24.75" customHeight="1" spans="1:19">
      <c r="A62" s="18"/>
      <c r="B62" s="18"/>
      <c r="C62" s="22"/>
      <c r="D62" s="24" t="s">
        <v>657</v>
      </c>
      <c r="E62" s="25">
        <f t="shared" si="10"/>
        <v>0</v>
      </c>
      <c r="F62" s="25">
        <f>SUM(G62:L62)</f>
        <v>0</v>
      </c>
      <c r="G62" s="25">
        <f t="shared" si="33"/>
        <v>0</v>
      </c>
      <c r="H62" s="28">
        <f t="shared" si="28"/>
        <v>0</v>
      </c>
      <c r="I62" s="25">
        <f t="shared" si="34"/>
        <v>0</v>
      </c>
      <c r="J62" s="25">
        <f t="shared" si="34"/>
        <v>0</v>
      </c>
      <c r="K62" s="56">
        <f>SUM(L62:R62)</f>
        <v>0</v>
      </c>
      <c r="L62" s="57">
        <f t="shared" si="29"/>
        <v>0</v>
      </c>
      <c r="M62" s="58">
        <f t="shared" si="30"/>
        <v>0</v>
      </c>
      <c r="N62" s="59">
        <f t="shared" si="31"/>
        <v>0</v>
      </c>
      <c r="O62" s="59">
        <f t="shared" si="32"/>
        <v>0</v>
      </c>
      <c r="P62" s="59">
        <f t="shared" si="32"/>
        <v>0</v>
      </c>
      <c r="Q62" s="85">
        <f t="shared" si="32"/>
        <v>0</v>
      </c>
      <c r="R62" s="54">
        <v>0</v>
      </c>
      <c r="S62" s="54">
        <v>0</v>
      </c>
    </row>
    <row r="63" ht="24.75" customHeight="1" spans="1:19">
      <c r="A63" s="18"/>
      <c r="B63" s="18"/>
      <c r="C63" s="22"/>
      <c r="D63" s="24" t="s">
        <v>653</v>
      </c>
      <c r="E63" s="25">
        <f t="shared" si="10"/>
        <v>0</v>
      </c>
      <c r="F63" s="25">
        <f>SUM(G63:L63)</f>
        <v>0</v>
      </c>
      <c r="G63" s="25">
        <f t="shared" si="33"/>
        <v>0</v>
      </c>
      <c r="H63" s="28">
        <f t="shared" si="28"/>
        <v>0</v>
      </c>
      <c r="I63" s="25">
        <f t="shared" si="34"/>
        <v>0</v>
      </c>
      <c r="J63" s="25">
        <f t="shared" si="34"/>
        <v>0</v>
      </c>
      <c r="K63" s="56">
        <f>SUM(L63:R63)</f>
        <v>0</v>
      </c>
      <c r="L63" s="57">
        <f t="shared" si="29"/>
        <v>0</v>
      </c>
      <c r="M63" s="58">
        <f t="shared" si="30"/>
        <v>0</v>
      </c>
      <c r="N63" s="59">
        <f t="shared" si="31"/>
        <v>0</v>
      </c>
      <c r="O63" s="59">
        <f t="shared" si="32"/>
        <v>0</v>
      </c>
      <c r="P63" s="59">
        <f t="shared" si="32"/>
        <v>0</v>
      </c>
      <c r="Q63" s="85">
        <f t="shared" si="32"/>
        <v>0</v>
      </c>
      <c r="R63" s="54">
        <v>0</v>
      </c>
      <c r="S63" s="54">
        <v>0</v>
      </c>
    </row>
    <row r="64" ht="23.25" customHeight="1" spans="1:19">
      <c r="A64" s="18"/>
      <c r="B64" s="18"/>
      <c r="C64" s="22"/>
      <c r="D64" s="31" t="s">
        <v>654</v>
      </c>
      <c r="E64" s="25">
        <f t="shared" si="10"/>
        <v>0</v>
      </c>
      <c r="F64" s="25">
        <f>SUM(G64:L64)</f>
        <v>0</v>
      </c>
      <c r="G64" s="25">
        <f t="shared" si="33"/>
        <v>0</v>
      </c>
      <c r="H64" s="28">
        <f t="shared" si="28"/>
        <v>0</v>
      </c>
      <c r="I64" s="25">
        <f t="shared" si="34"/>
        <v>0</v>
      </c>
      <c r="J64" s="25">
        <f t="shared" si="34"/>
        <v>0</v>
      </c>
      <c r="K64" s="56">
        <f>SUM(L64:R64)</f>
        <v>0</v>
      </c>
      <c r="L64" s="57">
        <f t="shared" si="29"/>
        <v>0</v>
      </c>
      <c r="M64" s="58">
        <f t="shared" si="30"/>
        <v>0</v>
      </c>
      <c r="N64" s="59">
        <f t="shared" si="31"/>
        <v>0</v>
      </c>
      <c r="O64" s="59">
        <f t="shared" si="32"/>
        <v>0</v>
      </c>
      <c r="P64" s="59">
        <f t="shared" si="32"/>
        <v>0</v>
      </c>
      <c r="Q64" s="85">
        <f t="shared" si="32"/>
        <v>0</v>
      </c>
      <c r="R64" s="54">
        <v>0</v>
      </c>
      <c r="S64" s="54">
        <v>0</v>
      </c>
    </row>
    <row r="65" ht="14.1" customHeight="1" spans="1:19">
      <c r="A65" s="18"/>
      <c r="B65" s="18"/>
      <c r="C65" s="22"/>
      <c r="D65" s="31" t="s">
        <v>655</v>
      </c>
      <c r="E65" s="25">
        <f t="shared" si="10"/>
        <v>0</v>
      </c>
      <c r="F65" s="25">
        <f>SUM(G65:L65)</f>
        <v>0</v>
      </c>
      <c r="G65" s="25">
        <f t="shared" si="33"/>
        <v>0</v>
      </c>
      <c r="H65" s="28">
        <f t="shared" si="28"/>
        <v>0</v>
      </c>
      <c r="I65" s="25">
        <f t="shared" si="34"/>
        <v>0</v>
      </c>
      <c r="J65" s="25">
        <f t="shared" si="34"/>
        <v>0</v>
      </c>
      <c r="K65" s="56">
        <f>SUM(L65:R65)</f>
        <v>0</v>
      </c>
      <c r="L65" s="57">
        <f t="shared" si="29"/>
        <v>0</v>
      </c>
      <c r="M65" s="58">
        <f t="shared" si="30"/>
        <v>0</v>
      </c>
      <c r="N65" s="59">
        <f t="shared" si="31"/>
        <v>0</v>
      </c>
      <c r="O65" s="59">
        <f t="shared" si="32"/>
        <v>0</v>
      </c>
      <c r="P65" s="59">
        <f t="shared" si="32"/>
        <v>0</v>
      </c>
      <c r="Q65" s="85">
        <f t="shared" si="32"/>
        <v>0</v>
      </c>
      <c r="R65" s="54">
        <v>0</v>
      </c>
      <c r="S65" s="54">
        <v>0</v>
      </c>
    </row>
    <row r="66" ht="15.45" customHeight="1" spans="1:19">
      <c r="A66" s="18" t="s">
        <v>33</v>
      </c>
      <c r="B66" s="18" t="s">
        <v>42</v>
      </c>
      <c r="C66" s="35" t="s">
        <v>74</v>
      </c>
      <c r="D66" s="19" t="s">
        <v>485</v>
      </c>
      <c r="E66" s="28">
        <f t="shared" si="10"/>
        <v>2533.4</v>
      </c>
      <c r="F66" s="20">
        <f t="shared" ref="F66:Q66" si="35">F67</f>
        <v>751</v>
      </c>
      <c r="G66" s="20">
        <f t="shared" si="35"/>
        <v>790.6</v>
      </c>
      <c r="H66" s="20">
        <f t="shared" si="35"/>
        <v>838.4</v>
      </c>
      <c r="I66" s="23">
        <f t="shared" si="35"/>
        <v>153.4</v>
      </c>
      <c r="J66" s="23">
        <f t="shared" si="35"/>
        <v>0</v>
      </c>
      <c r="K66" s="51">
        <f t="shared" si="35"/>
        <v>0</v>
      </c>
      <c r="L66" s="52">
        <f t="shared" si="35"/>
        <v>0</v>
      </c>
      <c r="M66" s="49">
        <f t="shared" si="35"/>
        <v>0</v>
      </c>
      <c r="N66" s="50">
        <f t="shared" si="35"/>
        <v>0</v>
      </c>
      <c r="O66" s="50">
        <f t="shared" si="35"/>
        <v>0</v>
      </c>
      <c r="P66" s="50">
        <f t="shared" si="35"/>
        <v>0</v>
      </c>
      <c r="Q66" s="68">
        <f t="shared" si="35"/>
        <v>0</v>
      </c>
      <c r="R66" s="54">
        <v>0</v>
      </c>
      <c r="S66" s="54">
        <v>0</v>
      </c>
    </row>
    <row r="67" ht="24" customHeight="1" spans="1:19">
      <c r="A67" s="18"/>
      <c r="B67" s="18"/>
      <c r="C67" s="35"/>
      <c r="D67" s="22" t="s">
        <v>656</v>
      </c>
      <c r="E67" s="25">
        <f t="shared" si="10"/>
        <v>2533.4</v>
      </c>
      <c r="F67" s="25">
        <v>751</v>
      </c>
      <c r="G67" s="25">
        <v>790.6</v>
      </c>
      <c r="H67" s="28">
        <v>838.4</v>
      </c>
      <c r="I67" s="25">
        <f t="shared" ref="I67:K67" si="36">I69+I70+I71+I72+I73+I74+I75</f>
        <v>153.4</v>
      </c>
      <c r="J67" s="25">
        <f t="shared" si="36"/>
        <v>0</v>
      </c>
      <c r="K67" s="56">
        <f t="shared" si="36"/>
        <v>0</v>
      </c>
      <c r="L67" s="57">
        <f t="shared" ref="L67:P67" si="37">L69+L70+L71+L72+L73+L74+L75</f>
        <v>0</v>
      </c>
      <c r="M67" s="58">
        <f t="shared" si="37"/>
        <v>0</v>
      </c>
      <c r="N67" s="59">
        <f t="shared" si="37"/>
        <v>0</v>
      </c>
      <c r="O67" s="59">
        <f t="shared" ref="O67" si="38">O69+O70+O71+O72+O73+O74+O75</f>
        <v>0</v>
      </c>
      <c r="P67" s="59">
        <f t="shared" si="37"/>
        <v>0</v>
      </c>
      <c r="Q67" s="85">
        <f t="shared" ref="Q67" si="39">Q69+Q70+Q71+Q72+Q73+Q74+Q75</f>
        <v>0</v>
      </c>
      <c r="R67" s="54">
        <v>0</v>
      </c>
      <c r="S67" s="54">
        <v>0</v>
      </c>
    </row>
    <row r="68" ht="14.1" customHeight="1" spans="1:19">
      <c r="A68" s="18"/>
      <c r="B68" s="18"/>
      <c r="C68" s="35"/>
      <c r="D68" s="24" t="s">
        <v>648</v>
      </c>
      <c r="E68" s="25">
        <f t="shared" si="10"/>
        <v>0</v>
      </c>
      <c r="F68" s="26"/>
      <c r="G68" s="26"/>
      <c r="H68" s="27"/>
      <c r="I68" s="26"/>
      <c r="J68" s="26"/>
      <c r="K68" s="53"/>
      <c r="L68" s="75"/>
      <c r="M68" s="101"/>
      <c r="N68" s="101"/>
      <c r="O68" s="101"/>
      <c r="P68" s="101"/>
      <c r="Q68" s="109"/>
      <c r="R68" s="54"/>
      <c r="S68" s="54"/>
    </row>
    <row r="69" ht="23.25" customHeight="1" spans="1:19">
      <c r="A69" s="18"/>
      <c r="B69" s="18"/>
      <c r="C69" s="35"/>
      <c r="D69" s="24" t="s">
        <v>649</v>
      </c>
      <c r="E69" s="25">
        <f t="shared" si="10"/>
        <v>2533.4</v>
      </c>
      <c r="F69" s="25">
        <v>751</v>
      </c>
      <c r="G69" s="41">
        <v>790.6</v>
      </c>
      <c r="H69" s="30">
        <v>838.4</v>
      </c>
      <c r="I69" s="30">
        <v>153.4</v>
      </c>
      <c r="J69" s="29">
        <v>0</v>
      </c>
      <c r="K69" s="60">
        <v>0</v>
      </c>
      <c r="L69" s="61">
        <v>0</v>
      </c>
      <c r="M69" s="62">
        <v>0</v>
      </c>
      <c r="N69" s="62">
        <v>0</v>
      </c>
      <c r="O69" s="62">
        <v>0</v>
      </c>
      <c r="P69" s="62">
        <v>0</v>
      </c>
      <c r="Q69" s="91">
        <v>0</v>
      </c>
      <c r="R69" s="54">
        <v>0</v>
      </c>
      <c r="S69" s="54">
        <v>0</v>
      </c>
    </row>
    <row r="70" ht="14.1" customHeight="1" spans="1:19">
      <c r="A70" s="18"/>
      <c r="B70" s="18"/>
      <c r="C70" s="35"/>
      <c r="D70" s="24" t="s">
        <v>650</v>
      </c>
      <c r="E70" s="25">
        <f t="shared" si="10"/>
        <v>0</v>
      </c>
      <c r="F70" s="26">
        <v>0</v>
      </c>
      <c r="G70" s="26">
        <v>0</v>
      </c>
      <c r="H70" s="27">
        <v>0</v>
      </c>
      <c r="I70" s="27">
        <v>0</v>
      </c>
      <c r="J70" s="26">
        <v>0</v>
      </c>
      <c r="K70" s="53">
        <v>0</v>
      </c>
      <c r="L70" s="75">
        <v>0</v>
      </c>
      <c r="M70" s="76">
        <v>0</v>
      </c>
      <c r="N70" s="77">
        <v>0</v>
      </c>
      <c r="O70" s="77">
        <v>0</v>
      </c>
      <c r="P70" s="77">
        <v>0</v>
      </c>
      <c r="Q70" s="90">
        <v>0</v>
      </c>
      <c r="R70" s="54">
        <v>0</v>
      </c>
      <c r="S70" s="54">
        <v>0</v>
      </c>
    </row>
    <row r="71" ht="14.1" customHeight="1" spans="1:19">
      <c r="A71" s="18"/>
      <c r="B71" s="18"/>
      <c r="C71" s="35"/>
      <c r="D71" s="24" t="s">
        <v>651</v>
      </c>
      <c r="E71" s="25">
        <f t="shared" si="10"/>
        <v>0</v>
      </c>
      <c r="F71" s="25">
        <f t="shared" ref="F71:G74" si="40">SUM(G71:L71)</f>
        <v>0</v>
      </c>
      <c r="G71" s="25">
        <f t="shared" si="40"/>
        <v>0</v>
      </c>
      <c r="H71" s="28">
        <f t="shared" ref="H71:H74" si="41">SUM(I71:N71)</f>
        <v>0</v>
      </c>
      <c r="I71" s="28">
        <f t="shared" ref="I71:L75" si="42">SUM(J71:P71)</f>
        <v>0</v>
      </c>
      <c r="J71" s="25">
        <f t="shared" si="42"/>
        <v>0</v>
      </c>
      <c r="K71" s="56">
        <f t="shared" si="42"/>
        <v>0</v>
      </c>
      <c r="L71" s="57">
        <f t="shared" si="42"/>
        <v>0</v>
      </c>
      <c r="M71" s="58">
        <f t="shared" ref="M71:M75" si="43">SUM(N71:T71)</f>
        <v>0</v>
      </c>
      <c r="N71" s="59">
        <f t="shared" ref="N71:N75" si="44">SUM(P71:U71)</f>
        <v>0</v>
      </c>
      <c r="O71" s="59">
        <f t="shared" ref="O71:Q75" si="45">SUM(P71:U71)</f>
        <v>0</v>
      </c>
      <c r="P71" s="59">
        <f t="shared" si="45"/>
        <v>0</v>
      </c>
      <c r="Q71" s="85">
        <f t="shared" si="45"/>
        <v>0</v>
      </c>
      <c r="R71" s="54">
        <v>0</v>
      </c>
      <c r="S71" s="54">
        <v>0</v>
      </c>
    </row>
    <row r="72" ht="24" customHeight="1" spans="1:19">
      <c r="A72" s="18"/>
      <c r="B72" s="18"/>
      <c r="C72" s="35"/>
      <c r="D72" s="24" t="s">
        <v>657</v>
      </c>
      <c r="E72" s="25">
        <f t="shared" si="10"/>
        <v>0</v>
      </c>
      <c r="F72" s="25">
        <f t="shared" si="40"/>
        <v>0</v>
      </c>
      <c r="G72" s="25">
        <f t="shared" si="40"/>
        <v>0</v>
      </c>
      <c r="H72" s="28">
        <f t="shared" si="41"/>
        <v>0</v>
      </c>
      <c r="I72" s="28">
        <f t="shared" si="42"/>
        <v>0</v>
      </c>
      <c r="J72" s="25">
        <f t="shared" si="42"/>
        <v>0</v>
      </c>
      <c r="K72" s="56">
        <f t="shared" si="42"/>
        <v>0</v>
      </c>
      <c r="L72" s="57">
        <f t="shared" si="42"/>
        <v>0</v>
      </c>
      <c r="M72" s="58">
        <f t="shared" si="43"/>
        <v>0</v>
      </c>
      <c r="N72" s="59">
        <f t="shared" si="44"/>
        <v>0</v>
      </c>
      <c r="O72" s="59">
        <f t="shared" si="45"/>
        <v>0</v>
      </c>
      <c r="P72" s="59">
        <f t="shared" si="45"/>
        <v>0</v>
      </c>
      <c r="Q72" s="85">
        <f t="shared" si="45"/>
        <v>0</v>
      </c>
      <c r="R72" s="54">
        <v>0</v>
      </c>
      <c r="S72" s="54">
        <v>0</v>
      </c>
    </row>
    <row r="73" ht="25.35" customHeight="1" spans="1:19">
      <c r="A73" s="18"/>
      <c r="B73" s="18"/>
      <c r="C73" s="35"/>
      <c r="D73" s="24" t="s">
        <v>653</v>
      </c>
      <c r="E73" s="25">
        <f t="shared" si="10"/>
        <v>0</v>
      </c>
      <c r="F73" s="25">
        <f t="shared" si="40"/>
        <v>0</v>
      </c>
      <c r="G73" s="25">
        <f t="shared" si="40"/>
        <v>0</v>
      </c>
      <c r="H73" s="28">
        <f t="shared" si="41"/>
        <v>0</v>
      </c>
      <c r="I73" s="28">
        <f t="shared" si="42"/>
        <v>0</v>
      </c>
      <c r="J73" s="25">
        <f t="shared" si="42"/>
        <v>0</v>
      </c>
      <c r="K73" s="56">
        <f t="shared" si="42"/>
        <v>0</v>
      </c>
      <c r="L73" s="57">
        <f t="shared" si="42"/>
        <v>0</v>
      </c>
      <c r="M73" s="58">
        <f t="shared" si="43"/>
        <v>0</v>
      </c>
      <c r="N73" s="59">
        <f t="shared" si="44"/>
        <v>0</v>
      </c>
      <c r="O73" s="59">
        <f t="shared" si="45"/>
        <v>0</v>
      </c>
      <c r="P73" s="59">
        <f t="shared" si="45"/>
        <v>0</v>
      </c>
      <c r="Q73" s="85">
        <f t="shared" si="45"/>
        <v>0</v>
      </c>
      <c r="R73" s="54">
        <v>0</v>
      </c>
      <c r="S73" s="54">
        <v>0</v>
      </c>
    </row>
    <row r="74" ht="22.5" customHeight="1" spans="1:19">
      <c r="A74" s="18"/>
      <c r="B74" s="18"/>
      <c r="C74" s="35"/>
      <c r="D74" s="31" t="s">
        <v>654</v>
      </c>
      <c r="E74" s="25">
        <f t="shared" si="10"/>
        <v>0</v>
      </c>
      <c r="F74" s="25">
        <f t="shared" si="40"/>
        <v>0</v>
      </c>
      <c r="G74" s="25">
        <f t="shared" si="40"/>
        <v>0</v>
      </c>
      <c r="H74" s="28">
        <f t="shared" si="41"/>
        <v>0</v>
      </c>
      <c r="I74" s="28">
        <f t="shared" si="42"/>
        <v>0</v>
      </c>
      <c r="J74" s="25">
        <f t="shared" si="42"/>
        <v>0</v>
      </c>
      <c r="K74" s="56">
        <f t="shared" si="42"/>
        <v>0</v>
      </c>
      <c r="L74" s="57">
        <f t="shared" si="42"/>
        <v>0</v>
      </c>
      <c r="M74" s="58">
        <f t="shared" si="43"/>
        <v>0</v>
      </c>
      <c r="N74" s="59">
        <f t="shared" si="44"/>
        <v>0</v>
      </c>
      <c r="O74" s="59">
        <f t="shared" si="45"/>
        <v>0</v>
      </c>
      <c r="P74" s="59">
        <f t="shared" si="45"/>
        <v>0</v>
      </c>
      <c r="Q74" s="85">
        <f t="shared" si="45"/>
        <v>0</v>
      </c>
      <c r="R74" s="54">
        <v>0</v>
      </c>
      <c r="S74" s="54">
        <v>0</v>
      </c>
    </row>
    <row r="75" ht="14.1" customHeight="1" spans="1:19">
      <c r="A75" s="18"/>
      <c r="B75" s="18"/>
      <c r="C75" s="35"/>
      <c r="D75" s="31" t="s">
        <v>655</v>
      </c>
      <c r="E75" s="25">
        <f t="shared" si="10"/>
        <v>757.2</v>
      </c>
      <c r="F75" s="25">
        <v>235.7</v>
      </c>
      <c r="G75" s="25">
        <v>325</v>
      </c>
      <c r="H75" s="28">
        <v>196.5</v>
      </c>
      <c r="I75" s="28">
        <f t="shared" si="42"/>
        <v>0</v>
      </c>
      <c r="J75" s="25">
        <f t="shared" si="42"/>
        <v>0</v>
      </c>
      <c r="K75" s="56">
        <f t="shared" si="42"/>
        <v>0</v>
      </c>
      <c r="L75" s="57">
        <f t="shared" si="42"/>
        <v>0</v>
      </c>
      <c r="M75" s="58">
        <f t="shared" si="43"/>
        <v>0</v>
      </c>
      <c r="N75" s="59">
        <f t="shared" si="44"/>
        <v>0</v>
      </c>
      <c r="O75" s="59">
        <f t="shared" si="45"/>
        <v>0</v>
      </c>
      <c r="P75" s="59">
        <f t="shared" si="45"/>
        <v>0</v>
      </c>
      <c r="Q75" s="85">
        <f t="shared" si="45"/>
        <v>0</v>
      </c>
      <c r="R75" s="54">
        <v>0</v>
      </c>
      <c r="S75" s="54">
        <v>0</v>
      </c>
    </row>
    <row r="76" ht="15.45" customHeight="1" spans="1:19">
      <c r="A76" s="18" t="s">
        <v>33</v>
      </c>
      <c r="B76" s="18" t="s">
        <v>44</v>
      </c>
      <c r="C76" s="22" t="s">
        <v>77</v>
      </c>
      <c r="D76" s="19" t="s">
        <v>485</v>
      </c>
      <c r="E76" s="25">
        <f>SUM(F76:S76)</f>
        <v>1217.7</v>
      </c>
      <c r="F76" s="94">
        <f t="shared" ref="F76:Q76" si="46">F77</f>
        <v>60</v>
      </c>
      <c r="G76" s="94">
        <f t="shared" si="46"/>
        <v>60</v>
      </c>
      <c r="H76" s="95">
        <f t="shared" si="46"/>
        <v>50</v>
      </c>
      <c r="I76" s="94">
        <f t="shared" si="46"/>
        <v>60</v>
      </c>
      <c r="J76" s="94">
        <f t="shared" si="46"/>
        <v>31.1</v>
      </c>
      <c r="K76" s="102">
        <v>50</v>
      </c>
      <c r="L76" s="103">
        <f t="shared" si="46"/>
        <v>50</v>
      </c>
      <c r="M76" s="104">
        <f t="shared" si="46"/>
        <v>184.2</v>
      </c>
      <c r="N76" s="105">
        <f t="shared" si="46"/>
        <v>124.7</v>
      </c>
      <c r="O76" s="105">
        <f t="shared" si="46"/>
        <v>267.7</v>
      </c>
      <c r="P76" s="105">
        <f t="shared" si="46"/>
        <v>70</v>
      </c>
      <c r="Q76" s="110">
        <f t="shared" si="46"/>
        <v>70</v>
      </c>
      <c r="R76" s="54">
        <v>70</v>
      </c>
      <c r="S76" s="54">
        <v>70</v>
      </c>
    </row>
    <row r="77" ht="24.75" customHeight="1" spans="1:19">
      <c r="A77" s="18"/>
      <c r="B77" s="18"/>
      <c r="C77" s="22"/>
      <c r="D77" s="22" t="s">
        <v>656</v>
      </c>
      <c r="E77" s="25">
        <f>SUM(F77:S77)</f>
        <v>1217.7</v>
      </c>
      <c r="F77" s="64">
        <f t="shared" ref="F77:P77" si="47">F79+F80+F81+F82+F83+F84+F85</f>
        <v>60</v>
      </c>
      <c r="G77" s="64">
        <f t="shared" si="47"/>
        <v>60</v>
      </c>
      <c r="H77" s="96">
        <f t="shared" si="47"/>
        <v>50</v>
      </c>
      <c r="I77" s="64">
        <f t="shared" si="47"/>
        <v>60</v>
      </c>
      <c r="J77" s="64">
        <f t="shared" si="47"/>
        <v>31.1</v>
      </c>
      <c r="K77" s="64">
        <v>50</v>
      </c>
      <c r="L77" s="106">
        <f t="shared" si="47"/>
        <v>50</v>
      </c>
      <c r="M77" s="107">
        <f t="shared" si="47"/>
        <v>184.2</v>
      </c>
      <c r="N77" s="96">
        <f t="shared" si="47"/>
        <v>124.7</v>
      </c>
      <c r="O77" s="96">
        <f t="shared" ref="O77" si="48">O79+O80+O81+O82+O83+O84+O85</f>
        <v>267.7</v>
      </c>
      <c r="P77" s="96">
        <f t="shared" si="47"/>
        <v>70</v>
      </c>
      <c r="Q77" s="111">
        <f t="shared" ref="Q77" si="49">Q79+Q80+Q81+Q82+Q83+Q84+Q85</f>
        <v>70</v>
      </c>
      <c r="R77" s="54">
        <v>70</v>
      </c>
      <c r="S77" s="54">
        <v>70</v>
      </c>
    </row>
    <row r="78" ht="14.1" customHeight="1" spans="1:19">
      <c r="A78" s="18"/>
      <c r="B78" s="18"/>
      <c r="C78" s="22"/>
      <c r="D78" s="24" t="s">
        <v>648</v>
      </c>
      <c r="E78" s="25">
        <f t="shared" si="10"/>
        <v>0</v>
      </c>
      <c r="F78" s="26"/>
      <c r="G78" s="26"/>
      <c r="H78" s="27"/>
      <c r="I78" s="26"/>
      <c r="J78" s="26"/>
      <c r="K78" s="53"/>
      <c r="L78" s="75"/>
      <c r="M78" s="101"/>
      <c r="N78" s="101"/>
      <c r="O78" s="101"/>
      <c r="P78" s="101"/>
      <c r="Q78" s="109"/>
      <c r="R78" s="54"/>
      <c r="S78" s="54"/>
    </row>
    <row r="79" ht="22.5" customHeight="1" spans="1:19">
      <c r="A79" s="18"/>
      <c r="B79" s="18"/>
      <c r="C79" s="22"/>
      <c r="D79" s="24" t="s">
        <v>649</v>
      </c>
      <c r="E79" s="25">
        <f>SUM(F79:S79)</f>
        <v>1217.7</v>
      </c>
      <c r="F79" s="64">
        <v>60</v>
      </c>
      <c r="G79" s="32">
        <v>60</v>
      </c>
      <c r="H79" s="33">
        <v>50</v>
      </c>
      <c r="I79" s="32">
        <v>60</v>
      </c>
      <c r="J79" s="32">
        <v>31.1</v>
      </c>
      <c r="K79" s="65">
        <v>50</v>
      </c>
      <c r="L79" s="66">
        <v>50</v>
      </c>
      <c r="M79" s="63">
        <v>184.2</v>
      </c>
      <c r="N79" s="63">
        <v>124.7</v>
      </c>
      <c r="O79" s="63">
        <v>267.7</v>
      </c>
      <c r="P79" s="63">
        <v>70</v>
      </c>
      <c r="Q79" s="86">
        <v>70</v>
      </c>
      <c r="R79" s="54">
        <v>70</v>
      </c>
      <c r="S79" s="54">
        <v>70</v>
      </c>
    </row>
    <row r="80" ht="14.1" customHeight="1" spans="1:19">
      <c r="A80" s="18"/>
      <c r="B80" s="18"/>
      <c r="C80" s="22"/>
      <c r="D80" s="24" t="s">
        <v>650</v>
      </c>
      <c r="E80" s="25">
        <f t="shared" si="10"/>
        <v>0</v>
      </c>
      <c r="F80" s="25">
        <f t="shared" ref="F80:G85" si="50">SUM(G80:L80)</f>
        <v>0</v>
      </c>
      <c r="G80" s="25">
        <f t="shared" si="50"/>
        <v>0</v>
      </c>
      <c r="H80" s="28">
        <f t="shared" ref="H80:H85" si="51">SUM(I80:N80)</f>
        <v>0</v>
      </c>
      <c r="I80" s="25">
        <f t="shared" ref="I80:J85" si="52">SUM(J80:P80)</f>
        <v>0</v>
      </c>
      <c r="J80" s="25">
        <f t="shared" si="52"/>
        <v>0</v>
      </c>
      <c r="K80" s="56">
        <v>0</v>
      </c>
      <c r="L80" s="57">
        <f t="shared" ref="L80:L85" si="53">SUM(M80:S80)</f>
        <v>0</v>
      </c>
      <c r="M80" s="58">
        <f t="shared" ref="M80:M85" si="54">SUM(N80:T80)</f>
        <v>0</v>
      </c>
      <c r="N80" s="59">
        <f t="shared" ref="N80:N85" si="55">SUM(P80:U80)</f>
        <v>0</v>
      </c>
      <c r="O80" s="59">
        <f t="shared" ref="O80:Q85" si="56">SUM(P80:U80)</f>
        <v>0</v>
      </c>
      <c r="P80" s="59">
        <f t="shared" si="56"/>
        <v>0</v>
      </c>
      <c r="Q80" s="85">
        <f t="shared" si="56"/>
        <v>0</v>
      </c>
      <c r="R80" s="54">
        <v>0</v>
      </c>
      <c r="S80" s="54">
        <v>0</v>
      </c>
    </row>
    <row r="81" ht="14.1" customHeight="1" spans="1:19">
      <c r="A81" s="18"/>
      <c r="B81" s="18"/>
      <c r="C81" s="22"/>
      <c r="D81" s="24" t="s">
        <v>651</v>
      </c>
      <c r="E81" s="25">
        <f t="shared" si="10"/>
        <v>0</v>
      </c>
      <c r="F81" s="25">
        <f t="shared" si="50"/>
        <v>0</v>
      </c>
      <c r="G81" s="25">
        <f t="shared" si="50"/>
        <v>0</v>
      </c>
      <c r="H81" s="28">
        <f t="shared" si="51"/>
        <v>0</v>
      </c>
      <c r="I81" s="25">
        <f t="shared" si="52"/>
        <v>0</v>
      </c>
      <c r="J81" s="25">
        <f t="shared" si="52"/>
        <v>0</v>
      </c>
      <c r="K81" s="56">
        <f>SUM(L81:R81)</f>
        <v>0</v>
      </c>
      <c r="L81" s="57">
        <f t="shared" si="53"/>
        <v>0</v>
      </c>
      <c r="M81" s="58">
        <f t="shared" si="54"/>
        <v>0</v>
      </c>
      <c r="N81" s="59">
        <f t="shared" si="55"/>
        <v>0</v>
      </c>
      <c r="O81" s="59">
        <f t="shared" si="56"/>
        <v>0</v>
      </c>
      <c r="P81" s="59">
        <f t="shared" si="56"/>
        <v>0</v>
      </c>
      <c r="Q81" s="85">
        <f t="shared" si="56"/>
        <v>0</v>
      </c>
      <c r="R81" s="54">
        <v>0</v>
      </c>
      <c r="S81" s="54">
        <v>0</v>
      </c>
    </row>
    <row r="82" ht="24.75" customHeight="1" spans="1:19">
      <c r="A82" s="18"/>
      <c r="B82" s="18"/>
      <c r="C82" s="22"/>
      <c r="D82" s="24" t="s">
        <v>657</v>
      </c>
      <c r="E82" s="25">
        <f t="shared" si="10"/>
        <v>0</v>
      </c>
      <c r="F82" s="25">
        <f t="shared" si="50"/>
        <v>0</v>
      </c>
      <c r="G82" s="25">
        <f t="shared" si="50"/>
        <v>0</v>
      </c>
      <c r="H82" s="28">
        <f t="shared" si="51"/>
        <v>0</v>
      </c>
      <c r="I82" s="25">
        <f t="shared" si="52"/>
        <v>0</v>
      </c>
      <c r="J82" s="25">
        <f t="shared" si="52"/>
        <v>0</v>
      </c>
      <c r="K82" s="56">
        <f>SUM(L82:R82)</f>
        <v>0</v>
      </c>
      <c r="L82" s="57">
        <f t="shared" si="53"/>
        <v>0</v>
      </c>
      <c r="M82" s="58">
        <f t="shared" si="54"/>
        <v>0</v>
      </c>
      <c r="N82" s="59">
        <f t="shared" si="55"/>
        <v>0</v>
      </c>
      <c r="O82" s="59">
        <f t="shared" si="56"/>
        <v>0</v>
      </c>
      <c r="P82" s="59">
        <f t="shared" si="56"/>
        <v>0</v>
      </c>
      <c r="Q82" s="85">
        <f t="shared" si="56"/>
        <v>0</v>
      </c>
      <c r="R82" s="54">
        <v>0</v>
      </c>
      <c r="S82" s="54">
        <v>0</v>
      </c>
    </row>
    <row r="83" ht="24" customHeight="1" spans="1:19">
      <c r="A83" s="18"/>
      <c r="B83" s="18"/>
      <c r="C83" s="22"/>
      <c r="D83" s="24" t="s">
        <v>653</v>
      </c>
      <c r="E83" s="25">
        <f t="shared" si="10"/>
        <v>0</v>
      </c>
      <c r="F83" s="25">
        <f t="shared" si="50"/>
        <v>0</v>
      </c>
      <c r="G83" s="25">
        <f t="shared" si="50"/>
        <v>0</v>
      </c>
      <c r="H83" s="28">
        <f t="shared" si="51"/>
        <v>0</v>
      </c>
      <c r="I83" s="25">
        <f t="shared" si="52"/>
        <v>0</v>
      </c>
      <c r="J83" s="25">
        <f t="shared" si="52"/>
        <v>0</v>
      </c>
      <c r="K83" s="56">
        <f>SUM(L83:R83)</f>
        <v>0</v>
      </c>
      <c r="L83" s="57">
        <f t="shared" si="53"/>
        <v>0</v>
      </c>
      <c r="M83" s="58">
        <f t="shared" si="54"/>
        <v>0</v>
      </c>
      <c r="N83" s="59">
        <f t="shared" si="55"/>
        <v>0</v>
      </c>
      <c r="O83" s="59">
        <f t="shared" si="56"/>
        <v>0</v>
      </c>
      <c r="P83" s="59">
        <f t="shared" si="56"/>
        <v>0</v>
      </c>
      <c r="Q83" s="85">
        <f t="shared" si="56"/>
        <v>0</v>
      </c>
      <c r="R83" s="54">
        <v>0</v>
      </c>
      <c r="S83" s="54">
        <v>0</v>
      </c>
    </row>
    <row r="84" ht="23.25" customHeight="1" spans="1:19">
      <c r="A84" s="18"/>
      <c r="B84" s="18"/>
      <c r="C84" s="22"/>
      <c r="D84" s="31" t="s">
        <v>654</v>
      </c>
      <c r="E84" s="25">
        <f t="shared" ref="E84:E95" si="57">SUM(F84:Q84)</f>
        <v>0</v>
      </c>
      <c r="F84" s="25">
        <f t="shared" si="50"/>
        <v>0</v>
      </c>
      <c r="G84" s="25">
        <f t="shared" si="50"/>
        <v>0</v>
      </c>
      <c r="H84" s="28">
        <f t="shared" si="51"/>
        <v>0</v>
      </c>
      <c r="I84" s="25">
        <f t="shared" si="52"/>
        <v>0</v>
      </c>
      <c r="J84" s="25">
        <f t="shared" si="52"/>
        <v>0</v>
      </c>
      <c r="K84" s="56">
        <f>SUM(L84:R84)</f>
        <v>0</v>
      </c>
      <c r="L84" s="57">
        <f t="shared" si="53"/>
        <v>0</v>
      </c>
      <c r="M84" s="58">
        <f t="shared" si="54"/>
        <v>0</v>
      </c>
      <c r="N84" s="59">
        <f t="shared" si="55"/>
        <v>0</v>
      </c>
      <c r="O84" s="59">
        <f t="shared" si="56"/>
        <v>0</v>
      </c>
      <c r="P84" s="59">
        <f t="shared" si="56"/>
        <v>0</v>
      </c>
      <c r="Q84" s="85">
        <f t="shared" si="56"/>
        <v>0</v>
      </c>
      <c r="R84" s="54">
        <v>0</v>
      </c>
      <c r="S84" s="54">
        <v>0</v>
      </c>
    </row>
    <row r="85" ht="14.1" customHeight="1" spans="1:19">
      <c r="A85" s="18"/>
      <c r="B85" s="18"/>
      <c r="C85" s="22"/>
      <c r="D85" s="31" t="s">
        <v>655</v>
      </c>
      <c r="E85" s="25">
        <f t="shared" si="57"/>
        <v>0</v>
      </c>
      <c r="F85" s="25">
        <f t="shared" si="50"/>
        <v>0</v>
      </c>
      <c r="G85" s="25">
        <f t="shared" si="50"/>
        <v>0</v>
      </c>
      <c r="H85" s="28">
        <f t="shared" si="51"/>
        <v>0</v>
      </c>
      <c r="I85" s="25">
        <f t="shared" si="52"/>
        <v>0</v>
      </c>
      <c r="J85" s="25">
        <f t="shared" si="52"/>
        <v>0</v>
      </c>
      <c r="K85" s="56">
        <f>SUM(L85:R85)</f>
        <v>0</v>
      </c>
      <c r="L85" s="57">
        <f t="shared" si="53"/>
        <v>0</v>
      </c>
      <c r="M85" s="58">
        <f t="shared" si="54"/>
        <v>0</v>
      </c>
      <c r="N85" s="59">
        <f t="shared" si="55"/>
        <v>0</v>
      </c>
      <c r="O85" s="59">
        <f t="shared" si="56"/>
        <v>0</v>
      </c>
      <c r="P85" s="59">
        <f t="shared" si="56"/>
        <v>0</v>
      </c>
      <c r="Q85" s="85">
        <f t="shared" si="56"/>
        <v>0</v>
      </c>
      <c r="R85" s="54">
        <v>0</v>
      </c>
      <c r="S85" s="54">
        <v>0</v>
      </c>
    </row>
    <row r="86" ht="15.45" customHeight="1" spans="1:19">
      <c r="A86" s="18" t="s">
        <v>33</v>
      </c>
      <c r="B86" s="18" t="s">
        <v>46</v>
      </c>
      <c r="C86" s="97" t="s">
        <v>82</v>
      </c>
      <c r="D86" s="19" t="s">
        <v>485</v>
      </c>
      <c r="E86" s="28">
        <f>SUM(F86:S86)</f>
        <v>384396.2</v>
      </c>
      <c r="F86" s="20">
        <f t="shared" ref="F86:Q86" si="58">F87</f>
        <v>5597.1</v>
      </c>
      <c r="G86" s="20">
        <f t="shared" si="58"/>
        <v>5485.3</v>
      </c>
      <c r="H86" s="21">
        <f t="shared" si="58"/>
        <v>16319.1</v>
      </c>
      <c r="I86" s="20">
        <f t="shared" si="58"/>
        <v>20887.2</v>
      </c>
      <c r="J86" s="20">
        <f t="shared" si="58"/>
        <v>23347.9</v>
      </c>
      <c r="K86" s="48">
        <v>29064.2</v>
      </c>
      <c r="L86" s="49">
        <f t="shared" si="58"/>
        <v>27507.6</v>
      </c>
      <c r="M86" s="49">
        <f t="shared" si="58"/>
        <v>31583.1</v>
      </c>
      <c r="N86" s="50">
        <f t="shared" si="58"/>
        <v>32311.8</v>
      </c>
      <c r="O86" s="50">
        <f t="shared" si="58"/>
        <v>37968.9</v>
      </c>
      <c r="P86" s="50">
        <f t="shared" si="58"/>
        <v>38581</v>
      </c>
      <c r="Q86" s="68">
        <f t="shared" si="58"/>
        <v>38581</v>
      </c>
      <c r="R86" s="54">
        <v>38581</v>
      </c>
      <c r="S86" s="54">
        <v>38581</v>
      </c>
    </row>
    <row r="87" ht="28.5" customHeight="1" spans="1:19">
      <c r="A87" s="18"/>
      <c r="B87" s="18"/>
      <c r="C87" s="98"/>
      <c r="D87" s="22" t="s">
        <v>656</v>
      </c>
      <c r="E87" s="25">
        <f>SUM(F87:S87)</f>
        <v>384396.2</v>
      </c>
      <c r="F87" s="25">
        <v>5597.1</v>
      </c>
      <c r="G87" s="25">
        <v>5485.3</v>
      </c>
      <c r="H87" s="37">
        <f t="shared" ref="H87:O87" si="59">H89+H90+H91+H92+H93+H94+H95</f>
        <v>16319.1</v>
      </c>
      <c r="I87" s="25">
        <f t="shared" si="59"/>
        <v>20887.2</v>
      </c>
      <c r="J87" s="25">
        <f t="shared" si="59"/>
        <v>23347.9</v>
      </c>
      <c r="K87" s="56">
        <v>29064.2</v>
      </c>
      <c r="L87" s="57">
        <v>27507.6</v>
      </c>
      <c r="M87" s="58">
        <f t="shared" si="59"/>
        <v>31583.1</v>
      </c>
      <c r="N87" s="59">
        <f t="shared" si="59"/>
        <v>32311.8</v>
      </c>
      <c r="O87" s="59">
        <f t="shared" si="59"/>
        <v>37968.9</v>
      </c>
      <c r="P87" s="59">
        <v>38581</v>
      </c>
      <c r="Q87" s="85">
        <v>38581</v>
      </c>
      <c r="R87" s="54">
        <v>38581</v>
      </c>
      <c r="S87" s="54">
        <v>38581</v>
      </c>
    </row>
    <row r="88" ht="14.1" customHeight="1" spans="1:19">
      <c r="A88" s="18"/>
      <c r="B88" s="18"/>
      <c r="C88" s="98"/>
      <c r="D88" s="24" t="s">
        <v>648</v>
      </c>
      <c r="E88" s="25"/>
      <c r="F88" s="26"/>
      <c r="G88" s="26"/>
      <c r="H88" s="99"/>
      <c r="I88" s="26"/>
      <c r="J88" s="26"/>
      <c r="K88" s="53"/>
      <c r="L88" s="54"/>
      <c r="M88" s="101"/>
      <c r="N88" s="101"/>
      <c r="O88" s="108"/>
      <c r="P88" s="101"/>
      <c r="Q88" s="109"/>
      <c r="R88" s="54"/>
      <c r="S88" s="54"/>
    </row>
    <row r="89" ht="25.5" customHeight="1" spans="1:19">
      <c r="A89" s="18"/>
      <c r="B89" s="18"/>
      <c r="C89" s="98"/>
      <c r="D89" s="24" t="s">
        <v>649</v>
      </c>
      <c r="E89" s="25">
        <v>303823.8</v>
      </c>
      <c r="F89" s="25">
        <v>5597.1</v>
      </c>
      <c r="G89" s="41">
        <v>5485.3</v>
      </c>
      <c r="H89" s="100">
        <v>16319.1</v>
      </c>
      <c r="I89" s="29">
        <v>20887.2</v>
      </c>
      <c r="J89" s="29">
        <v>23347.9</v>
      </c>
      <c r="K89" s="60">
        <v>29064.2</v>
      </c>
      <c r="L89" s="61">
        <v>24058</v>
      </c>
      <c r="M89" s="62">
        <v>31583.1</v>
      </c>
      <c r="N89" s="62">
        <v>32311.8</v>
      </c>
      <c r="O89" s="62">
        <v>37968.9</v>
      </c>
      <c r="P89" s="62">
        <v>38581</v>
      </c>
      <c r="Q89" s="91">
        <v>38581</v>
      </c>
      <c r="R89" s="54">
        <v>38581</v>
      </c>
      <c r="S89" s="54">
        <v>38581</v>
      </c>
    </row>
    <row r="90" ht="14.1" customHeight="1" spans="1:19">
      <c r="A90" s="18"/>
      <c r="B90" s="18"/>
      <c r="C90" s="98"/>
      <c r="D90" s="24" t="s">
        <v>650</v>
      </c>
      <c r="E90" s="25">
        <f t="shared" si="57"/>
        <v>0</v>
      </c>
      <c r="F90" s="26">
        <v>0</v>
      </c>
      <c r="G90" s="26">
        <v>0</v>
      </c>
      <c r="H90" s="27">
        <v>0</v>
      </c>
      <c r="I90" s="26">
        <v>0</v>
      </c>
      <c r="J90" s="26">
        <v>0</v>
      </c>
      <c r="K90" s="53">
        <v>0</v>
      </c>
      <c r="L90" s="75">
        <v>0</v>
      </c>
      <c r="M90" s="76">
        <v>0</v>
      </c>
      <c r="N90" s="77">
        <v>0</v>
      </c>
      <c r="O90" s="77">
        <v>0</v>
      </c>
      <c r="P90" s="77">
        <v>0</v>
      </c>
      <c r="Q90" s="90">
        <v>0</v>
      </c>
      <c r="R90" s="54">
        <v>0</v>
      </c>
      <c r="S90" s="54">
        <v>0</v>
      </c>
    </row>
    <row r="91" ht="14.1" customHeight="1" spans="1:19">
      <c r="A91" s="18"/>
      <c r="B91" s="18"/>
      <c r="C91" s="98"/>
      <c r="D91" s="24" t="s">
        <v>651</v>
      </c>
      <c r="E91" s="25">
        <f t="shared" si="57"/>
        <v>0</v>
      </c>
      <c r="F91" s="25">
        <f t="shared" ref="F91:G95" si="60">SUM(G91:L91)</f>
        <v>0</v>
      </c>
      <c r="G91" s="25">
        <f t="shared" si="60"/>
        <v>0</v>
      </c>
      <c r="H91" s="28">
        <f t="shared" ref="H91:H95" si="61">SUM(I91:N91)</f>
        <v>0</v>
      </c>
      <c r="I91" s="25">
        <f t="shared" ref="I91:L95" si="62">SUM(J91:P91)</f>
        <v>0</v>
      </c>
      <c r="J91" s="25">
        <f t="shared" si="62"/>
        <v>0</v>
      </c>
      <c r="K91" s="56">
        <f t="shared" si="62"/>
        <v>0</v>
      </c>
      <c r="L91" s="57">
        <f t="shared" si="62"/>
        <v>0</v>
      </c>
      <c r="M91" s="58">
        <f t="shared" ref="M91:M95" si="63">SUM(N91:T91)</f>
        <v>0</v>
      </c>
      <c r="N91" s="59">
        <f t="shared" ref="N91:N95" si="64">SUM(P91:U91)</f>
        <v>0</v>
      </c>
      <c r="O91" s="59">
        <f t="shared" ref="O91:Q95" si="65">SUM(P91:U91)</f>
        <v>0</v>
      </c>
      <c r="P91" s="59">
        <f t="shared" si="65"/>
        <v>0</v>
      </c>
      <c r="Q91" s="85">
        <f t="shared" si="65"/>
        <v>0</v>
      </c>
      <c r="R91" s="54">
        <v>0</v>
      </c>
      <c r="S91" s="54">
        <v>0</v>
      </c>
    </row>
    <row r="92" ht="24" customHeight="1" spans="1:19">
      <c r="A92" s="18"/>
      <c r="B92" s="18"/>
      <c r="C92" s="98"/>
      <c r="D92" s="24" t="s">
        <v>657</v>
      </c>
      <c r="E92" s="25">
        <f t="shared" si="57"/>
        <v>0</v>
      </c>
      <c r="F92" s="25">
        <f t="shared" si="60"/>
        <v>0</v>
      </c>
      <c r="G92" s="25">
        <f t="shared" si="60"/>
        <v>0</v>
      </c>
      <c r="H92" s="28">
        <f t="shared" si="61"/>
        <v>0</v>
      </c>
      <c r="I92" s="25">
        <f t="shared" si="62"/>
        <v>0</v>
      </c>
      <c r="J92" s="25">
        <f t="shared" si="62"/>
        <v>0</v>
      </c>
      <c r="K92" s="56">
        <f t="shared" si="62"/>
        <v>0</v>
      </c>
      <c r="L92" s="57">
        <f t="shared" si="62"/>
        <v>0</v>
      </c>
      <c r="M92" s="58">
        <f t="shared" si="63"/>
        <v>0</v>
      </c>
      <c r="N92" s="59">
        <f t="shared" si="64"/>
        <v>0</v>
      </c>
      <c r="O92" s="59">
        <f t="shared" si="65"/>
        <v>0</v>
      </c>
      <c r="P92" s="59">
        <f t="shared" si="65"/>
        <v>0</v>
      </c>
      <c r="Q92" s="85">
        <f t="shared" si="65"/>
        <v>0</v>
      </c>
      <c r="R92" s="54">
        <v>0</v>
      </c>
      <c r="S92" s="54">
        <v>0</v>
      </c>
    </row>
    <row r="93" ht="25.35" customHeight="1" spans="1:19">
      <c r="A93" s="18"/>
      <c r="B93" s="18"/>
      <c r="C93" s="98"/>
      <c r="D93" s="24" t="s">
        <v>653</v>
      </c>
      <c r="E93" s="25">
        <f t="shared" si="57"/>
        <v>0</v>
      </c>
      <c r="F93" s="25">
        <f t="shared" si="60"/>
        <v>0</v>
      </c>
      <c r="G93" s="25">
        <f t="shared" si="60"/>
        <v>0</v>
      </c>
      <c r="H93" s="28">
        <f t="shared" si="61"/>
        <v>0</v>
      </c>
      <c r="I93" s="25">
        <f t="shared" si="62"/>
        <v>0</v>
      </c>
      <c r="J93" s="25">
        <f t="shared" si="62"/>
        <v>0</v>
      </c>
      <c r="K93" s="56">
        <f t="shared" si="62"/>
        <v>0</v>
      </c>
      <c r="L93" s="57">
        <f t="shared" si="62"/>
        <v>0</v>
      </c>
      <c r="M93" s="58">
        <f t="shared" si="63"/>
        <v>0</v>
      </c>
      <c r="N93" s="59">
        <f t="shared" si="64"/>
        <v>0</v>
      </c>
      <c r="O93" s="59">
        <f t="shared" si="65"/>
        <v>0</v>
      </c>
      <c r="P93" s="59">
        <f t="shared" si="65"/>
        <v>0</v>
      </c>
      <c r="Q93" s="85">
        <f t="shared" si="65"/>
        <v>0</v>
      </c>
      <c r="R93" s="54">
        <v>0</v>
      </c>
      <c r="S93" s="54">
        <v>0</v>
      </c>
    </row>
    <row r="94" ht="24.75" customHeight="1" spans="1:19">
      <c r="A94" s="18"/>
      <c r="B94" s="18"/>
      <c r="C94" s="98"/>
      <c r="D94" s="31" t="s">
        <v>654</v>
      </c>
      <c r="E94" s="25">
        <f t="shared" si="57"/>
        <v>0</v>
      </c>
      <c r="F94" s="25">
        <f t="shared" si="60"/>
        <v>0</v>
      </c>
      <c r="G94" s="25">
        <f t="shared" si="60"/>
        <v>0</v>
      </c>
      <c r="H94" s="28">
        <f t="shared" si="61"/>
        <v>0</v>
      </c>
      <c r="I94" s="25">
        <f t="shared" si="62"/>
        <v>0</v>
      </c>
      <c r="J94" s="25">
        <f t="shared" si="62"/>
        <v>0</v>
      </c>
      <c r="K94" s="56">
        <f t="shared" si="62"/>
        <v>0</v>
      </c>
      <c r="L94" s="57">
        <f t="shared" si="62"/>
        <v>0</v>
      </c>
      <c r="M94" s="58">
        <f t="shared" si="63"/>
        <v>0</v>
      </c>
      <c r="N94" s="59">
        <f t="shared" si="64"/>
        <v>0</v>
      </c>
      <c r="O94" s="59">
        <f t="shared" si="65"/>
        <v>0</v>
      </c>
      <c r="P94" s="59">
        <f t="shared" si="65"/>
        <v>0</v>
      </c>
      <c r="Q94" s="85">
        <f t="shared" si="65"/>
        <v>0</v>
      </c>
      <c r="R94" s="54">
        <v>0</v>
      </c>
      <c r="S94" s="54">
        <v>0</v>
      </c>
    </row>
    <row r="95" ht="14.1" customHeight="1" spans="1:19">
      <c r="A95" s="18"/>
      <c r="B95" s="18"/>
      <c r="C95" s="14"/>
      <c r="D95" s="31" t="s">
        <v>655</v>
      </c>
      <c r="E95" s="25">
        <f t="shared" si="57"/>
        <v>0</v>
      </c>
      <c r="F95" s="25">
        <f t="shared" si="60"/>
        <v>0</v>
      </c>
      <c r="G95" s="25">
        <f t="shared" si="60"/>
        <v>0</v>
      </c>
      <c r="H95" s="28">
        <f t="shared" si="61"/>
        <v>0</v>
      </c>
      <c r="I95" s="25">
        <f t="shared" si="62"/>
        <v>0</v>
      </c>
      <c r="J95" s="25">
        <f t="shared" si="62"/>
        <v>0</v>
      </c>
      <c r="K95" s="56">
        <f t="shared" si="62"/>
        <v>0</v>
      </c>
      <c r="L95" s="57">
        <f t="shared" si="62"/>
        <v>0</v>
      </c>
      <c r="M95" s="58">
        <f t="shared" si="63"/>
        <v>0</v>
      </c>
      <c r="N95" s="59">
        <f t="shared" si="64"/>
        <v>0</v>
      </c>
      <c r="O95" s="59">
        <f t="shared" si="65"/>
        <v>0</v>
      </c>
      <c r="P95" s="59">
        <f t="shared" si="65"/>
        <v>0</v>
      </c>
      <c r="Q95" s="85">
        <f t="shared" si="65"/>
        <v>0</v>
      </c>
      <c r="R95" s="54">
        <v>0</v>
      </c>
      <c r="S95" s="54">
        <v>0</v>
      </c>
    </row>
    <row r="96" ht="12.9" customHeight="1"/>
    <row r="65541" ht="12.9" customHeight="1"/>
  </sheetData>
  <sheetProtection selectLockedCells="1" selectUnlockedCells="1"/>
  <mergeCells count="46">
    <mergeCell ref="H9:L9"/>
    <mergeCell ref="A11:K11"/>
    <mergeCell ref="E13:P13"/>
    <mergeCell ref="A16:A25"/>
    <mergeCell ref="A26:A35"/>
    <mergeCell ref="A36:A45"/>
    <mergeCell ref="A46:A55"/>
    <mergeCell ref="A56:A65"/>
    <mergeCell ref="A66:A75"/>
    <mergeCell ref="A76:A85"/>
    <mergeCell ref="A86:A95"/>
    <mergeCell ref="B16:B25"/>
    <mergeCell ref="B26:B35"/>
    <mergeCell ref="B36:B45"/>
    <mergeCell ref="B46:B55"/>
    <mergeCell ref="B56:B65"/>
    <mergeCell ref="B66:B75"/>
    <mergeCell ref="B76:B85"/>
    <mergeCell ref="B86:B95"/>
    <mergeCell ref="C13:C15"/>
    <mergeCell ref="C16:C25"/>
    <mergeCell ref="C26:C35"/>
    <mergeCell ref="C36:C45"/>
    <mergeCell ref="C46:C55"/>
    <mergeCell ref="C56:C65"/>
    <mergeCell ref="C66:C75"/>
    <mergeCell ref="C76:C85"/>
    <mergeCell ref="C86:C95"/>
    <mergeCell ref="D13:D15"/>
    <mergeCell ref="E14:E15"/>
    <mergeCell ref="F14:F15"/>
    <mergeCell ref="G14:G15"/>
    <mergeCell ref="H14:H15"/>
    <mergeCell ref="I14:I15"/>
    <mergeCell ref="J14:J15"/>
    <mergeCell ref="K14:K15"/>
    <mergeCell ref="L14:L15"/>
    <mergeCell ref="M14:M15"/>
    <mergeCell ref="N14:N15"/>
    <mergeCell ref="O14:O15"/>
    <mergeCell ref="P14:P15"/>
    <mergeCell ref="Q14:Q15"/>
    <mergeCell ref="R14:R15"/>
    <mergeCell ref="S14:S15"/>
    <mergeCell ref="H2:L4"/>
    <mergeCell ref="A13:B14"/>
  </mergeCells>
  <pageMargins left="0.590551181102362" right="0.590551181102362" top="0.78740157480315" bottom="0.78740157480315" header="0.511811023622047" footer="0.31496062992126"/>
  <pageSetup paperSize="9" scale="60" firstPageNumber="0" fitToHeight="0" orientation="landscape" useFirstPageNumber="1" horizontalDpi="300" verticalDpi="300"/>
  <headerFooter alignWithMargins="0">
    <oddFooter>&amp;C&amp;P</oddFooter>
  </headerFooter>
  <rowBreaks count="2" manualBreakCount="2">
    <brk id="36" max="14" man="1"/>
    <brk id="7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berezina_ns</cp:lastModifiedBy>
  <dcterms:created xsi:type="dcterms:W3CDTF">2006-09-28T05:33:00Z</dcterms:created>
  <dcterms:modified xsi:type="dcterms:W3CDTF">2025-04-01T05:43:36Z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C65112B10AD143A798607BAAC7FF575A_12</vt:lpwstr>
  </property>
  <property fmtid="{D5CDD505-2E9C-101B-9397-08002B2CF9AE}" pid="3" name="KSOProductBuildVer">
    <vt:lpwstr>1049-12.2.0.20326</vt:lpwstr>
  </property>
</Properties>
</file>