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Лист 2" sheetId="1" r:id="rId1"/>
  </sheets>
  <definedNames/>
  <calcPr fullCalcOnLoad="1"/>
</workbook>
</file>

<file path=xl/sharedStrings.xml><?xml version="1.0" encoding="utf-8"?>
<sst xmlns="http://schemas.openxmlformats.org/spreadsheetml/2006/main" count="153" uniqueCount="81">
  <si>
    <t>0503</t>
  </si>
  <si>
    <t>2-Код строки</t>
  </si>
  <si>
    <t>0113</t>
  </si>
  <si>
    <t>8-Показатели исполенения.Причины отклонений от планового процента. Код</t>
  </si>
  <si>
    <t>5-Исполнено</t>
  </si>
  <si>
    <t>9-Показатели исполнения.Причины отклонений от планового процента. Пояснения</t>
  </si>
  <si>
    <t xml:space="preserve">Таблица:  Расходы </t>
  </si>
  <si>
    <t>200</t>
  </si>
  <si>
    <t>7-Показатели исполнения. Сумма отклонения, руб.</t>
  </si>
  <si>
    <t>0309</t>
  </si>
  <si>
    <t>Боковик</t>
  </si>
  <si>
    <t>0502</t>
  </si>
  <si>
    <t>9600</t>
  </si>
  <si>
    <t>1-РзПр</t>
  </si>
  <si>
    <t>Сезонность осуществления расходов</t>
  </si>
  <si>
    <t>0310</t>
  </si>
  <si>
    <t>29</t>
  </si>
  <si>
    <t>6-Показатели исполнения.процент исполнения,%</t>
  </si>
  <si>
    <t>0111</t>
  </si>
  <si>
    <t>0412</t>
  </si>
  <si>
    <t/>
  </si>
  <si>
    <t>0314</t>
  </si>
  <si>
    <t>1-Доходы</t>
  </si>
  <si>
    <t>99</t>
  </si>
  <si>
    <t>3-Утвержденные бюджетные назначения (прогнозные показатели)</t>
  </si>
  <si>
    <t>Данные</t>
  </si>
  <si>
    <t>в том числе:</t>
  </si>
  <si>
    <t>дотации</t>
  </si>
  <si>
    <t>субсидии</t>
  </si>
  <si>
    <t>субвенции</t>
  </si>
  <si>
    <t>межбюджетные трансферты</t>
  </si>
  <si>
    <t>налог на им-во</t>
  </si>
  <si>
    <t>зем налог с орг-ий</t>
  </si>
  <si>
    <t>зем налог с ФЛ</t>
  </si>
  <si>
    <t>Таблица:  Доходы</t>
  </si>
  <si>
    <t>0106</t>
  </si>
  <si>
    <t>0505</t>
  </si>
  <si>
    <t>3-Утвержденные бюджетные назначения(прогнозные показатели)</t>
  </si>
  <si>
    <t>6-Показатели исполнения. Процент исполнения %</t>
  </si>
  <si>
    <t>8-Показатели исполнения.Причины отклонений от планового процента. Код</t>
  </si>
  <si>
    <t>Форма:  0503364M Сведения об исполнении консолидированного  бюджета мунициципального образования "Муниципальный округ Вавожский район Удмуртской Республики"</t>
  </si>
  <si>
    <t>Организация:  130030 Управление финансов Администрации МО "Муниципальный округ Вавожский район Удмуртской Республики"</t>
  </si>
  <si>
    <t xml:space="preserve">Бюджет:  МР Бюджет муниципальных округов </t>
  </si>
  <si>
    <t>УСН</t>
  </si>
  <si>
    <t>ЕНВД</t>
  </si>
  <si>
    <t>ЕСХН</t>
  </si>
  <si>
    <t>патент</t>
  </si>
  <si>
    <t>0408</t>
  </si>
  <si>
    <t>0409</t>
  </si>
  <si>
    <t>105</t>
  </si>
  <si>
    <t>Средства из резервного фонда Администрации    не выделялись</t>
  </si>
  <si>
    <t>0501</t>
  </si>
  <si>
    <t>0709</t>
  </si>
  <si>
    <t>10</t>
  </si>
  <si>
    <t>Оплата работ по факту на основании актов выполненных работ</t>
  </si>
  <si>
    <t>0105</t>
  </si>
  <si>
    <t>0405</t>
  </si>
  <si>
    <t>0605</t>
  </si>
  <si>
    <t>0707</t>
  </si>
  <si>
    <t>Расходы на заработную плату и начисления за декабрь 2022 прошли в декабре 2022 года</t>
  </si>
  <si>
    <t>Расходы запланированы на 4 квартал 2023</t>
  </si>
  <si>
    <t>Расходы запланированы на 2 квартал 2023</t>
  </si>
  <si>
    <t>24</t>
  </si>
  <si>
    <t>Длительность проведения конкурсных процедур</t>
  </si>
  <si>
    <t>109</t>
  </si>
  <si>
    <t>уменьшение поступлений по патентной системе объясняется проведением возвратов и взаимозачетов</t>
  </si>
  <si>
    <t xml:space="preserve">введена с 01.01.2022г. льгота по земельному налогу для органов местного самоуправления Вавожского района, муниципальных учреждений, учредителем которых является Администрация Вавожского района </t>
  </si>
  <si>
    <t>часть поступлений по налогу зачтена в погашение сумм других видов налогов</t>
  </si>
  <si>
    <t>срок уплаты налога до 01.12.2023</t>
  </si>
  <si>
    <t>уменьшение числа регистраций сделок и взысканий задолженностей</t>
  </si>
  <si>
    <t>разные сроки оплаты по продаже, рассрочке платежей по договорам купли-продажи и по перераспределению земельных участков</t>
  </si>
  <si>
    <t>наибольшая часть поступлений планируется во втором полугодии 2023г.</t>
  </si>
  <si>
    <t>не доведены объемы финансирования  из бюджета Удмуртской Республики</t>
  </si>
  <si>
    <t>0801</t>
  </si>
  <si>
    <t>Период:  январь-июнь 2023 год   45 %</t>
  </si>
  <si>
    <t>неисполнение НДФЛ по состоянию на 01.07.23г. обусловлено введением с 01.01.2023г. единого налогового платежа и новой системой распределения НДФЛ у главного администратора в конце месяца</t>
  </si>
  <si>
    <t>уменьшение ЕСХН обусловлено снижением прибыли с/х производителей</t>
  </si>
  <si>
    <t>увеличение поступлений по упрощенной системе обусловлено ростом цен на рынке</t>
  </si>
  <si>
    <t xml:space="preserve">рост по прочим неналоговым платежам объясняется увеличением количества проектов </t>
  </si>
  <si>
    <t>Итого</t>
  </si>
  <si>
    <t>ожидаемые поступления планируются в 3-м квартале 2023г.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</si>
</sst>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#,##0.00000"/>
  </numFmts>
  <fonts count="54">
    <font>
      <sz val="11"/>
      <color theme="1"/>
      <name val="Calibri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18"/>
      <color theme="3"/>
      <name val="Calibri Light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E9E7E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1" applyNumberFormat="0" applyAlignment="0" applyProtection="0"/>
    <xf numFmtId="0" fontId="34" fillId="40" borderId="2" applyNumberFormat="0" applyAlignment="0" applyProtection="0"/>
    <xf numFmtId="0" fontId="35" fillId="0" borderId="0" applyNumberFormat="0" applyFill="0" applyBorder="0" applyAlignment="0" applyProtection="0"/>
    <xf numFmtId="0" fontId="36" fillId="4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42" borderId="1" applyNumberFormat="0" applyAlignment="0" applyProtection="0"/>
    <xf numFmtId="0" fontId="41" fillId="0" borderId="6" applyNumberFormat="0" applyFill="0" applyAlignment="0" applyProtection="0"/>
    <xf numFmtId="0" fontId="42" fillId="43" borderId="0" applyNumberFormat="0" applyBorder="0" applyAlignment="0" applyProtection="0"/>
    <xf numFmtId="0" fontId="0" fillId="44" borderId="7" applyNumberFormat="0" applyFont="0" applyAlignment="0" applyProtection="0"/>
    <xf numFmtId="0" fontId="43" fillId="3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" fontId="47" fillId="0" borderId="10">
      <alignment horizontal="right"/>
      <protection/>
    </xf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40" fillId="42" borderId="1" applyNumberFormat="0" applyAlignment="0" applyProtection="0"/>
    <xf numFmtId="0" fontId="43" fillId="39" borderId="8" applyNumberFormat="0" applyAlignment="0" applyProtection="0"/>
    <xf numFmtId="0" fontId="33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4" fillId="40" borderId="2" applyNumberFormat="0" applyAlignment="0" applyProtection="0"/>
    <xf numFmtId="0" fontId="48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32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1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49" fontId="49" fillId="45" borderId="10" xfId="0" applyNumberFormat="1" applyFont="1" applyFill="1" applyBorder="1" applyAlignment="1">
      <alignment horizontal="left" wrapText="1"/>
    </xf>
    <xf numFmtId="0" fontId="46" fillId="0" borderId="0" xfId="0" applyFont="1" applyAlignment="1">
      <alignment/>
    </xf>
    <xf numFmtId="49" fontId="49" fillId="45" borderId="10" xfId="0" applyNumberFormat="1" applyFont="1" applyFill="1" applyBorder="1" applyAlignment="1">
      <alignment horizontal="center" wrapText="1"/>
    </xf>
    <xf numFmtId="0" fontId="46" fillId="0" borderId="0" xfId="0" applyFont="1" applyAlignment="1">
      <alignment horizontal="center"/>
    </xf>
    <xf numFmtId="4" fontId="1" fillId="46" borderId="1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50" fillId="47" borderId="10" xfId="0" applyNumberFormat="1" applyFont="1" applyFill="1" applyBorder="1" applyAlignment="1">
      <alignment horizontal="center" vertical="center" wrapText="1"/>
    </xf>
    <xf numFmtId="49" fontId="23" fillId="47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45" fillId="47" borderId="10" xfId="0" applyFont="1" applyFill="1" applyBorder="1" applyAlignment="1">
      <alignment horizontal="center" vertical="center" wrapText="1"/>
    </xf>
    <xf numFmtId="49" fontId="51" fillId="48" borderId="10" xfId="0" applyNumberFormat="1" applyFont="1" applyFill="1" applyBorder="1" applyAlignment="1">
      <alignment horizontal="center" wrapText="1"/>
    </xf>
    <xf numFmtId="49" fontId="25" fillId="48" borderId="10" xfId="0" applyNumberFormat="1" applyFont="1" applyFill="1" applyBorder="1" applyAlignment="1">
      <alignment horizontal="center" wrapText="1"/>
    </xf>
    <xf numFmtId="49" fontId="26" fillId="47" borderId="10" xfId="0" applyNumberFormat="1" applyFont="1" applyFill="1" applyBorder="1" applyAlignment="1">
      <alignment horizontal="center" vertical="center" wrapText="1"/>
    </xf>
    <xf numFmtId="49" fontId="52" fillId="47" borderId="11" xfId="0" applyNumberFormat="1" applyFont="1" applyFill="1" applyBorder="1" applyAlignment="1">
      <alignment horizontal="center" vertical="center" wrapText="1"/>
    </xf>
    <xf numFmtId="49" fontId="1" fillId="46" borderId="10" xfId="0" applyNumberFormat="1" applyFont="1" applyFill="1" applyBorder="1" applyAlignment="1">
      <alignment horizontal="center" wrapText="1"/>
    </xf>
    <xf numFmtId="49" fontId="1" fillId="46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172" fontId="1" fillId="13" borderId="1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53" fillId="48" borderId="10" xfId="0" applyNumberFormat="1" applyFont="1" applyFill="1" applyBorder="1" applyAlignment="1">
      <alignment horizontal="center" wrapText="1"/>
    </xf>
    <xf numFmtId="4" fontId="29" fillId="46" borderId="10" xfId="0" applyNumberFormat="1" applyFont="1" applyFill="1" applyBorder="1" applyAlignment="1">
      <alignment horizontal="right"/>
    </xf>
    <xf numFmtId="172" fontId="29" fillId="13" borderId="1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4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49" fontId="25" fillId="0" borderId="10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2" fontId="1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47" borderId="13" xfId="0" applyFont="1" applyFill="1" applyBorder="1" applyAlignment="1">
      <alignment horizontal="center" vertical="center" wrapText="1"/>
    </xf>
    <xf numFmtId="0" fontId="45" fillId="47" borderId="14" xfId="0" applyFont="1" applyFill="1" applyBorder="1" applyAlignment="1">
      <alignment horizontal="center" vertical="center" wrapText="1"/>
    </xf>
    <xf numFmtId="0" fontId="29" fillId="47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30" fillId="48" borderId="10" xfId="0" applyNumberFormat="1" applyFont="1" applyFill="1" applyBorder="1" applyAlignment="1">
      <alignment horizontal="center" wrapText="1"/>
    </xf>
    <xf numFmtId="4" fontId="29" fillId="0" borderId="12" xfId="0" applyNumberFormat="1" applyFont="1" applyBorder="1" applyAlignment="1">
      <alignment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45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zoomScalePageLayoutView="0" workbookViewId="0" topLeftCell="A1">
      <selection activeCell="L36" sqref="L36"/>
    </sheetView>
  </sheetViews>
  <sheetFormatPr defaultColWidth="9.140625" defaultRowHeight="15"/>
  <cols>
    <col min="1" max="1" width="10.140625" style="0" customWidth="1"/>
    <col min="2" max="2" width="9.140625" style="0" customWidth="1"/>
    <col min="3" max="3" width="16.7109375" style="2" customWidth="1"/>
    <col min="4" max="4" width="15.7109375" style="2" customWidth="1"/>
    <col min="5" max="5" width="10.00390625" style="2" customWidth="1"/>
    <col min="6" max="6" width="16.7109375" style="2" customWidth="1"/>
    <col min="7" max="7" width="10.140625" style="4" customWidth="1"/>
    <col min="8" max="8" width="44.28125" style="2" customWidth="1"/>
    <col min="9" max="9" width="9.140625" style="0" hidden="1" customWidth="1"/>
  </cols>
  <sheetData>
    <row r="1" spans="1:9" s="7" customFormat="1" ht="31.5" customHeight="1">
      <c r="A1" s="46" t="s">
        <v>40</v>
      </c>
      <c r="B1" s="47"/>
      <c r="C1" s="47"/>
      <c r="D1" s="47"/>
      <c r="E1" s="47"/>
      <c r="F1" s="47"/>
      <c r="G1" s="47"/>
      <c r="H1" s="47"/>
      <c r="I1" s="47"/>
    </row>
    <row r="2" spans="1:9" s="7" customFormat="1" ht="15">
      <c r="A2" s="42" t="s">
        <v>34</v>
      </c>
      <c r="B2" s="48"/>
      <c r="C2" s="48"/>
      <c r="D2" s="48"/>
      <c r="E2" s="48"/>
      <c r="F2" s="48"/>
      <c r="G2" s="48"/>
      <c r="H2" s="48"/>
      <c r="I2" s="48"/>
    </row>
    <row r="3" spans="1:9" s="7" customFormat="1" ht="15">
      <c r="A3" s="41" t="s">
        <v>41</v>
      </c>
      <c r="B3" s="41"/>
      <c r="C3" s="41"/>
      <c r="D3" s="41"/>
      <c r="E3" s="41"/>
      <c r="F3" s="41"/>
      <c r="G3" s="41"/>
      <c r="H3" s="41"/>
      <c r="I3" s="41"/>
    </row>
    <row r="4" spans="1:9" s="7" customFormat="1" ht="15">
      <c r="A4" s="49" t="s">
        <v>42</v>
      </c>
      <c r="B4" s="49"/>
      <c r="C4" s="49"/>
      <c r="D4" s="49"/>
      <c r="E4" s="49"/>
      <c r="F4" s="49"/>
      <c r="G4" s="49"/>
      <c r="H4" s="49"/>
      <c r="I4" s="22"/>
    </row>
    <row r="5" spans="1:9" s="11" customFormat="1" ht="15">
      <c r="A5" s="41" t="s">
        <v>74</v>
      </c>
      <c r="B5" s="41"/>
      <c r="C5" s="41"/>
      <c r="D5" s="41"/>
      <c r="E5" s="41"/>
      <c r="F5" s="41"/>
      <c r="G5" s="41"/>
      <c r="H5" s="41"/>
      <c r="I5" s="41"/>
    </row>
    <row r="6" spans="1:8" s="11" customFormat="1" ht="27.75" customHeight="1">
      <c r="A6" s="43" t="s">
        <v>10</v>
      </c>
      <c r="B6" s="44" t="s">
        <v>10</v>
      </c>
      <c r="C6" s="14" t="s">
        <v>25</v>
      </c>
      <c r="D6" s="14" t="s">
        <v>25</v>
      </c>
      <c r="E6" s="14" t="s">
        <v>25</v>
      </c>
      <c r="F6" s="14" t="s">
        <v>25</v>
      </c>
      <c r="G6" s="14" t="s">
        <v>25</v>
      </c>
      <c r="H6" s="14" t="s">
        <v>25</v>
      </c>
    </row>
    <row r="7" spans="1:8" s="11" customFormat="1" ht="81.75" customHeight="1">
      <c r="A7" s="18" t="s">
        <v>22</v>
      </c>
      <c r="B7" s="18" t="s">
        <v>1</v>
      </c>
      <c r="C7" s="18" t="s">
        <v>37</v>
      </c>
      <c r="D7" s="18" t="s">
        <v>4</v>
      </c>
      <c r="E7" s="18" t="s">
        <v>38</v>
      </c>
      <c r="F7" s="18" t="s">
        <v>8</v>
      </c>
      <c r="G7" s="18" t="s">
        <v>39</v>
      </c>
      <c r="H7" s="18" t="s">
        <v>5</v>
      </c>
    </row>
    <row r="8" spans="1:8" s="34" customFormat="1" ht="50.25" customHeight="1">
      <c r="A8" s="50" t="s">
        <v>79</v>
      </c>
      <c r="B8" s="50"/>
      <c r="C8" s="51">
        <f>SUM(C9+C10+C11+C17+C22+C23+C24+C25+C26+C27+C28+C29+C30+C36+C37+C38)</f>
        <v>938737925.1300001</v>
      </c>
      <c r="D8" s="51">
        <f>SUM(D9+D10+D11+D17+D22+D23+D24+D25+D26+D27+D28+D29+D30+D36+D37+D38)</f>
        <v>435469345.76000005</v>
      </c>
      <c r="E8" s="29">
        <f>D8/C8*100</f>
        <v>46.38880928345305</v>
      </c>
      <c r="F8" s="51">
        <f>SUM(F9+F10+F11+F17+F23+F24+F25+F26+F27+F28+F29+F30+F36+F37+F38)</f>
        <v>-501696194.8100001</v>
      </c>
      <c r="G8" s="36"/>
      <c r="H8" s="37"/>
    </row>
    <row r="9" spans="1:9" s="11" customFormat="1" ht="75">
      <c r="A9" s="16">
        <v>101</v>
      </c>
      <c r="B9" s="16"/>
      <c r="C9" s="35">
        <v>172158000</v>
      </c>
      <c r="D9" s="35">
        <v>65982793.35</v>
      </c>
      <c r="E9" s="23">
        <f>D9/C9*100</f>
        <v>38.326881904994245</v>
      </c>
      <c r="F9" s="35">
        <f>D9-C9</f>
        <v>-106175206.65</v>
      </c>
      <c r="G9" s="36"/>
      <c r="H9" s="37" t="s">
        <v>75</v>
      </c>
      <c r="I9" s="13"/>
    </row>
    <row r="10" spans="1:8" s="13" customFormat="1" ht="15.75">
      <c r="A10" s="16">
        <v>103</v>
      </c>
      <c r="B10" s="16"/>
      <c r="C10" s="35">
        <v>28874000</v>
      </c>
      <c r="D10" s="35">
        <v>15734535.49</v>
      </c>
      <c r="E10" s="23">
        <f>D10/C10*100</f>
        <v>54.49378503151624</v>
      </c>
      <c r="F10" s="35">
        <f>D10-C10</f>
        <v>-13139464.51</v>
      </c>
      <c r="G10" s="36"/>
      <c r="H10" s="37"/>
    </row>
    <row r="11" spans="1:8" s="24" customFormat="1" ht="15.75">
      <c r="A11" s="16" t="s">
        <v>49</v>
      </c>
      <c r="B11" s="16"/>
      <c r="C11" s="35">
        <f>SUM(C13:C16)</f>
        <v>6456000</v>
      </c>
      <c r="D11" s="35">
        <f>SUM(D13:D16)</f>
        <v>3440830.66</v>
      </c>
      <c r="E11" s="23">
        <f>D11/C11*100</f>
        <v>53.296633519206935</v>
      </c>
      <c r="F11" s="35">
        <f>D11-C11</f>
        <v>-3015169.34</v>
      </c>
      <c r="G11" s="36"/>
      <c r="H11" s="37"/>
    </row>
    <row r="12" spans="1:8" s="24" customFormat="1" ht="17.25" customHeight="1">
      <c r="A12" s="16" t="s">
        <v>26</v>
      </c>
      <c r="B12" s="16"/>
      <c r="C12" s="35"/>
      <c r="D12" s="35"/>
      <c r="E12" s="23"/>
      <c r="F12" s="35"/>
      <c r="G12" s="36"/>
      <c r="H12" s="37"/>
    </row>
    <row r="13" spans="1:8" s="13" customFormat="1" ht="30">
      <c r="A13" s="16">
        <v>10501</v>
      </c>
      <c r="B13" s="16" t="s">
        <v>43</v>
      </c>
      <c r="C13" s="35">
        <v>2306000</v>
      </c>
      <c r="D13" s="35">
        <v>1651070.94</v>
      </c>
      <c r="E13" s="23">
        <f>D13/C13*100</f>
        <v>71.59891326973113</v>
      </c>
      <c r="F13" s="35">
        <f>D13-C13</f>
        <v>-654929.06</v>
      </c>
      <c r="G13" s="36"/>
      <c r="H13" s="37" t="s">
        <v>77</v>
      </c>
    </row>
    <row r="14" spans="1:8" s="13" customFormat="1" ht="15.75">
      <c r="A14" s="16">
        <v>10502</v>
      </c>
      <c r="B14" s="16" t="s">
        <v>44</v>
      </c>
      <c r="C14" s="36"/>
      <c r="D14" s="35"/>
      <c r="E14" s="23"/>
      <c r="F14" s="35">
        <f>D14-C14</f>
        <v>0</v>
      </c>
      <c r="G14" s="36"/>
      <c r="H14" s="37"/>
    </row>
    <row r="15" spans="1:8" s="13" customFormat="1" ht="30">
      <c r="A15" s="16">
        <v>10503</v>
      </c>
      <c r="B15" s="16" t="s">
        <v>45</v>
      </c>
      <c r="C15" s="35">
        <v>2250000</v>
      </c>
      <c r="D15" s="35">
        <v>975465.43</v>
      </c>
      <c r="E15" s="23">
        <f>D15/C15*100</f>
        <v>43.354019111111114</v>
      </c>
      <c r="F15" s="35">
        <f>D15-C15</f>
        <v>-1274534.5699999998</v>
      </c>
      <c r="G15" s="36"/>
      <c r="H15" s="37" t="s">
        <v>76</v>
      </c>
    </row>
    <row r="16" spans="1:8" s="13" customFormat="1" ht="45">
      <c r="A16" s="16">
        <v>10504</v>
      </c>
      <c r="B16" s="16" t="s">
        <v>46</v>
      </c>
      <c r="C16" s="35">
        <v>1900000</v>
      </c>
      <c r="D16" s="35">
        <v>814294.29</v>
      </c>
      <c r="E16" s="23">
        <f>D16/C16*100</f>
        <v>42.857594210526315</v>
      </c>
      <c r="F16" s="35">
        <f>D16-C16</f>
        <v>-1085705.71</v>
      </c>
      <c r="G16" s="36"/>
      <c r="H16" s="37" t="s">
        <v>65</v>
      </c>
    </row>
    <row r="17" spans="1:8" s="13" customFormat="1" ht="15.75">
      <c r="A17" s="16">
        <v>106</v>
      </c>
      <c r="B17" s="16"/>
      <c r="C17" s="35">
        <v>7800000</v>
      </c>
      <c r="D17" s="35">
        <v>1367934.43</v>
      </c>
      <c r="E17" s="23">
        <f>D17/C17*100</f>
        <v>17.537620897435897</v>
      </c>
      <c r="F17" s="35">
        <f>D17-C17</f>
        <v>-6432065.57</v>
      </c>
      <c r="G17" s="36"/>
      <c r="H17" s="37"/>
    </row>
    <row r="18" spans="1:8" s="13" customFormat="1" ht="17.25" customHeight="1">
      <c r="A18" s="16" t="s">
        <v>26</v>
      </c>
      <c r="B18" s="16"/>
      <c r="C18" s="36"/>
      <c r="D18" s="36"/>
      <c r="E18" s="23"/>
      <c r="F18" s="35"/>
      <c r="G18" s="36"/>
      <c r="H18" s="37"/>
    </row>
    <row r="19" spans="1:8" s="13" customFormat="1" ht="47.25">
      <c r="A19" s="38">
        <v>10601</v>
      </c>
      <c r="B19" s="16" t="s">
        <v>31</v>
      </c>
      <c r="C19" s="35">
        <v>2600000</v>
      </c>
      <c r="D19" s="35">
        <v>155989.68</v>
      </c>
      <c r="E19" s="23">
        <f aca="true" t="shared" si="0" ref="E19:E30">D19/C19*100</f>
        <v>5.999603076923076</v>
      </c>
      <c r="F19" s="35">
        <f aca="true" t="shared" si="1" ref="F19:F30">D19-C19</f>
        <v>-2444010.32</v>
      </c>
      <c r="G19" s="36"/>
      <c r="H19" s="37" t="s">
        <v>67</v>
      </c>
    </row>
    <row r="20" spans="1:8" s="13" customFormat="1" ht="75">
      <c r="A20" s="16">
        <v>10606033</v>
      </c>
      <c r="B20" s="16" t="s">
        <v>32</v>
      </c>
      <c r="C20" s="35">
        <v>2500000</v>
      </c>
      <c r="D20" s="35">
        <v>959510.25</v>
      </c>
      <c r="E20" s="23">
        <f t="shared" si="0"/>
        <v>38.38041</v>
      </c>
      <c r="F20" s="35">
        <f>D20-C20</f>
        <v>-1540489.75</v>
      </c>
      <c r="G20" s="36"/>
      <c r="H20" s="37" t="s">
        <v>66</v>
      </c>
    </row>
    <row r="21" spans="1:8" s="13" customFormat="1" ht="47.25">
      <c r="A21" s="16">
        <v>10606043</v>
      </c>
      <c r="B21" s="16" t="s">
        <v>33</v>
      </c>
      <c r="C21" s="35">
        <v>2700000</v>
      </c>
      <c r="D21" s="35">
        <v>252434.5</v>
      </c>
      <c r="E21" s="23">
        <f t="shared" si="0"/>
        <v>9.349425925925926</v>
      </c>
      <c r="F21" s="35">
        <f t="shared" si="1"/>
        <v>-2447565.5</v>
      </c>
      <c r="G21" s="36"/>
      <c r="H21" s="37" t="s">
        <v>68</v>
      </c>
    </row>
    <row r="22" spans="1:8" s="13" customFormat="1" ht="30">
      <c r="A22" s="38">
        <v>108</v>
      </c>
      <c r="B22" s="16"/>
      <c r="C22" s="35">
        <v>1965000</v>
      </c>
      <c r="D22" s="35">
        <v>392615.44</v>
      </c>
      <c r="E22" s="23">
        <f t="shared" si="0"/>
        <v>19.98042951653944</v>
      </c>
      <c r="F22" s="35">
        <f t="shared" si="1"/>
        <v>-1572384.56</v>
      </c>
      <c r="G22" s="36"/>
      <c r="H22" s="37" t="s">
        <v>69</v>
      </c>
    </row>
    <row r="23" spans="1:8" s="30" customFormat="1" ht="15.75">
      <c r="A23" s="38" t="s">
        <v>64</v>
      </c>
      <c r="B23" s="16"/>
      <c r="C23" s="35"/>
      <c r="D23" s="35">
        <v>-136.7</v>
      </c>
      <c r="E23" s="23"/>
      <c r="F23" s="35">
        <f>D23-C23</f>
        <v>-136.7</v>
      </c>
      <c r="G23" s="36"/>
      <c r="H23" s="37"/>
    </row>
    <row r="24" spans="1:8" s="13" customFormat="1" ht="15.75">
      <c r="A24" s="16">
        <v>111</v>
      </c>
      <c r="B24" s="16"/>
      <c r="C24" s="35">
        <v>5308000</v>
      </c>
      <c r="D24" s="35">
        <v>2946778.48</v>
      </c>
      <c r="E24" s="23">
        <f t="shared" si="0"/>
        <v>55.51579653353429</v>
      </c>
      <c r="F24" s="35">
        <f t="shared" si="1"/>
        <v>-2361221.52</v>
      </c>
      <c r="G24" s="36"/>
      <c r="H24" s="37"/>
    </row>
    <row r="25" spans="1:8" s="13" customFormat="1" ht="15.75">
      <c r="A25" s="16">
        <v>112</v>
      </c>
      <c r="B25" s="16"/>
      <c r="C25" s="35">
        <v>250000</v>
      </c>
      <c r="D25" s="35">
        <v>119106.2</v>
      </c>
      <c r="E25" s="23">
        <f t="shared" si="0"/>
        <v>47.64248</v>
      </c>
      <c r="F25" s="35">
        <f t="shared" si="1"/>
        <v>-130893.8</v>
      </c>
      <c r="G25" s="36"/>
      <c r="H25" s="37"/>
    </row>
    <row r="26" spans="1:8" s="13" customFormat="1" ht="15.75">
      <c r="A26" s="16">
        <v>113</v>
      </c>
      <c r="B26" s="16"/>
      <c r="C26" s="35">
        <v>3686190</v>
      </c>
      <c r="D26" s="35">
        <v>2270816.84</v>
      </c>
      <c r="E26" s="23">
        <f t="shared" si="0"/>
        <v>61.60335848125028</v>
      </c>
      <c r="F26" s="35">
        <f t="shared" si="1"/>
        <v>-1415373.1600000001</v>
      </c>
      <c r="G26" s="36"/>
      <c r="H26" s="37"/>
    </row>
    <row r="27" spans="1:8" s="13" customFormat="1" ht="45">
      <c r="A27" s="16">
        <v>114</v>
      </c>
      <c r="B27" s="16"/>
      <c r="C27" s="35">
        <v>4500000</v>
      </c>
      <c r="D27" s="35">
        <v>1226875.83</v>
      </c>
      <c r="E27" s="23">
        <f t="shared" si="0"/>
        <v>27.263907333333336</v>
      </c>
      <c r="F27" s="35">
        <f t="shared" si="1"/>
        <v>-3273124.17</v>
      </c>
      <c r="G27" s="36"/>
      <c r="H27" s="37" t="s">
        <v>70</v>
      </c>
    </row>
    <row r="28" spans="1:8" s="13" customFormat="1" ht="30">
      <c r="A28" s="16">
        <v>116</v>
      </c>
      <c r="B28" s="16"/>
      <c r="C28" s="35">
        <v>650000</v>
      </c>
      <c r="D28" s="35">
        <v>156708.23</v>
      </c>
      <c r="E28" s="23">
        <f t="shared" si="0"/>
        <v>24.108958461538464</v>
      </c>
      <c r="F28" s="35">
        <f t="shared" si="1"/>
        <v>-493291.77</v>
      </c>
      <c r="G28" s="36"/>
      <c r="H28" s="39" t="s">
        <v>71</v>
      </c>
    </row>
    <row r="29" spans="1:8" s="13" customFormat="1" ht="45">
      <c r="A29" s="16">
        <v>117</v>
      </c>
      <c r="B29" s="16"/>
      <c r="C29" s="35">
        <v>12595440.08</v>
      </c>
      <c r="D29" s="35">
        <v>12595440.08</v>
      </c>
      <c r="E29" s="23">
        <f t="shared" si="0"/>
        <v>100</v>
      </c>
      <c r="F29" s="35">
        <f t="shared" si="1"/>
        <v>0</v>
      </c>
      <c r="G29" s="36"/>
      <c r="H29" s="37" t="s">
        <v>78</v>
      </c>
    </row>
    <row r="30" spans="1:8" s="13" customFormat="1" ht="15.75">
      <c r="A30" s="16">
        <v>202</v>
      </c>
      <c r="B30" s="16"/>
      <c r="C30" s="35">
        <f>SUM(C32+C33+C34+C35)</f>
        <v>692712295.0500001</v>
      </c>
      <c r="D30" s="35">
        <f>SUM(D32+D33+D34+D35)</f>
        <v>329028068.88</v>
      </c>
      <c r="E30" s="23">
        <f t="shared" si="0"/>
        <v>47.498517238856095</v>
      </c>
      <c r="F30" s="35">
        <f t="shared" si="1"/>
        <v>-363684226.1700001</v>
      </c>
      <c r="G30" s="36"/>
      <c r="H30" s="37"/>
    </row>
    <row r="31" spans="1:8" s="13" customFormat="1" ht="31.5">
      <c r="A31" s="16" t="s">
        <v>26</v>
      </c>
      <c r="B31" s="16"/>
      <c r="C31" s="36"/>
      <c r="D31" s="36"/>
      <c r="E31" s="23"/>
      <c r="F31" s="35"/>
      <c r="G31" s="36"/>
      <c r="H31" s="37"/>
    </row>
    <row r="32" spans="1:8" s="13" customFormat="1" ht="15.75">
      <c r="A32" s="16" t="s">
        <v>27</v>
      </c>
      <c r="B32" s="16"/>
      <c r="C32" s="35">
        <v>145583000</v>
      </c>
      <c r="D32" s="35">
        <v>67673000</v>
      </c>
      <c r="E32" s="23">
        <f>D32/C32*100</f>
        <v>46.48413619722083</v>
      </c>
      <c r="F32" s="35">
        <f aca="true" t="shared" si="2" ref="F32:F38">D32-C32</f>
        <v>-77910000</v>
      </c>
      <c r="G32" s="36"/>
      <c r="H32" s="37"/>
    </row>
    <row r="33" spans="1:8" s="13" customFormat="1" ht="31.5">
      <c r="A33" s="16" t="s">
        <v>28</v>
      </c>
      <c r="B33" s="16"/>
      <c r="C33" s="35">
        <v>96421735.62</v>
      </c>
      <c r="D33" s="35">
        <v>32755650.57</v>
      </c>
      <c r="E33" s="23">
        <f>D33/C33*100</f>
        <v>33.97123102937151</v>
      </c>
      <c r="F33" s="35">
        <f t="shared" si="2"/>
        <v>-63666085.050000004</v>
      </c>
      <c r="G33" s="36"/>
      <c r="H33" s="37" t="s">
        <v>72</v>
      </c>
    </row>
    <row r="34" spans="1:8" s="13" customFormat="1" ht="31.5">
      <c r="A34" s="16" t="s">
        <v>29</v>
      </c>
      <c r="B34" s="16"/>
      <c r="C34" s="35">
        <v>344589624.29</v>
      </c>
      <c r="D34" s="35">
        <v>207183896.04</v>
      </c>
      <c r="E34" s="23">
        <f>D34/C34*100</f>
        <v>60.124821363059375</v>
      </c>
      <c r="F34" s="35">
        <f t="shared" si="2"/>
        <v>-137405728.25000003</v>
      </c>
      <c r="G34" s="36"/>
      <c r="H34" s="37"/>
    </row>
    <row r="35" spans="1:8" s="13" customFormat="1" ht="63">
      <c r="A35" s="16" t="s">
        <v>30</v>
      </c>
      <c r="B35" s="16"/>
      <c r="C35" s="35">
        <v>106117935.14</v>
      </c>
      <c r="D35" s="35">
        <v>21415522.27</v>
      </c>
      <c r="E35" s="23">
        <f>D35/C35*100</f>
        <v>20.180869748122014</v>
      </c>
      <c r="F35" s="35">
        <f t="shared" si="2"/>
        <v>-84702412.87</v>
      </c>
      <c r="G35" s="36"/>
      <c r="H35" s="37" t="s">
        <v>80</v>
      </c>
    </row>
    <row r="36" spans="1:8" s="13" customFormat="1" ht="30">
      <c r="A36" s="16">
        <v>207</v>
      </c>
      <c r="B36" s="16"/>
      <c r="C36" s="35">
        <v>1783000</v>
      </c>
      <c r="D36" s="40">
        <v>250000</v>
      </c>
      <c r="E36" s="23">
        <f>D36/C36*100</f>
        <v>14.021312394840157</v>
      </c>
      <c r="F36" s="35">
        <f t="shared" si="2"/>
        <v>-1533000</v>
      </c>
      <c r="G36" s="36"/>
      <c r="H36" s="37" t="s">
        <v>80</v>
      </c>
    </row>
    <row r="37" spans="1:8" s="13" customFormat="1" ht="15.75">
      <c r="A37" s="16">
        <v>218</v>
      </c>
      <c r="B37" s="16"/>
      <c r="C37" s="36"/>
      <c r="D37" s="35">
        <v>345435.6</v>
      </c>
      <c r="E37" s="23"/>
      <c r="F37" s="35">
        <f t="shared" si="2"/>
        <v>345435.6</v>
      </c>
      <c r="G37" s="36"/>
      <c r="H37" s="37"/>
    </row>
    <row r="38" spans="1:8" s="13" customFormat="1" ht="15" customHeight="1">
      <c r="A38" s="16">
        <v>219</v>
      </c>
      <c r="B38" s="16"/>
      <c r="C38" s="36"/>
      <c r="D38" s="35">
        <v>-388457.05</v>
      </c>
      <c r="E38" s="23"/>
      <c r="F38" s="35">
        <f t="shared" si="2"/>
        <v>-388457.05</v>
      </c>
      <c r="G38" s="36"/>
      <c r="H38" s="36"/>
    </row>
    <row r="39" s="13" customFormat="1" ht="15" hidden="1">
      <c r="A39" s="12"/>
    </row>
    <row r="40" spans="1:9" ht="0.75" customHeight="1" hidden="1">
      <c r="A40" s="31"/>
      <c r="B40" s="32"/>
      <c r="C40" s="32"/>
      <c r="D40" s="32"/>
      <c r="E40" s="32"/>
      <c r="F40" s="32"/>
      <c r="G40" s="32"/>
      <c r="H40" s="32"/>
      <c r="I40" s="32"/>
    </row>
    <row r="41" spans="1:9" s="33" customFormat="1" ht="49.5" customHeight="1">
      <c r="A41" s="42" t="s">
        <v>6</v>
      </c>
      <c r="B41" s="42"/>
      <c r="C41" s="42"/>
      <c r="D41" s="42"/>
      <c r="E41" s="42"/>
      <c r="F41" s="42"/>
      <c r="G41" s="42"/>
      <c r="H41" s="42"/>
      <c r="I41" s="42"/>
    </row>
    <row r="42" spans="1:9" ht="15">
      <c r="A42" s="41" t="s">
        <v>41</v>
      </c>
      <c r="B42" s="41"/>
      <c r="C42" s="41"/>
      <c r="D42" s="41"/>
      <c r="E42" s="41"/>
      <c r="F42" s="41"/>
      <c r="G42" s="41"/>
      <c r="H42" s="41"/>
      <c r="I42" s="41"/>
    </row>
    <row r="43" spans="1:9" ht="15">
      <c r="A43" s="41" t="s">
        <v>42</v>
      </c>
      <c r="B43" s="41"/>
      <c r="C43" s="41"/>
      <c r="D43" s="41"/>
      <c r="E43" s="41"/>
      <c r="F43" s="41"/>
      <c r="G43" s="41"/>
      <c r="H43" s="41"/>
      <c r="I43" s="41"/>
    </row>
    <row r="44" spans="1:9" ht="15">
      <c r="A44" s="41" t="s">
        <v>74</v>
      </c>
      <c r="B44" s="41"/>
      <c r="C44" s="41"/>
      <c r="D44" s="41"/>
      <c r="E44" s="41"/>
      <c r="F44" s="41"/>
      <c r="G44" s="41"/>
      <c r="H44" s="41"/>
      <c r="I44" s="41"/>
    </row>
    <row r="45" spans="1:9" ht="15">
      <c r="A45" s="43" t="s">
        <v>10</v>
      </c>
      <c r="B45" s="44" t="s">
        <v>10</v>
      </c>
      <c r="C45" s="45" t="s">
        <v>25</v>
      </c>
      <c r="D45" s="45" t="s">
        <v>25</v>
      </c>
      <c r="E45" s="45" t="s">
        <v>25</v>
      </c>
      <c r="F45" s="45" t="s">
        <v>25</v>
      </c>
      <c r="G45" s="45" t="s">
        <v>25</v>
      </c>
      <c r="H45" s="45" t="s">
        <v>25</v>
      </c>
      <c r="I45" s="13"/>
    </row>
    <row r="46" spans="1:9" ht="63.75" customHeight="1">
      <c r="A46" s="9" t="s">
        <v>13</v>
      </c>
      <c r="B46" s="9" t="s">
        <v>1</v>
      </c>
      <c r="C46" s="10" t="s">
        <v>24</v>
      </c>
      <c r="D46" s="10" t="s">
        <v>4</v>
      </c>
      <c r="E46" s="10" t="s">
        <v>17</v>
      </c>
      <c r="F46" s="10" t="s">
        <v>8</v>
      </c>
      <c r="G46" s="17" t="s">
        <v>3</v>
      </c>
      <c r="H46" s="10" t="s">
        <v>5</v>
      </c>
      <c r="I46" s="13"/>
    </row>
    <row r="47" spans="1:9" ht="30.75" customHeight="1">
      <c r="A47" s="27" t="s">
        <v>12</v>
      </c>
      <c r="B47" s="27" t="s">
        <v>7</v>
      </c>
      <c r="C47" s="28">
        <v>974973047.34</v>
      </c>
      <c r="D47" s="28">
        <v>439328252.94</v>
      </c>
      <c r="E47" s="29">
        <f aca="true" t="shared" si="3" ref="E47:E67">SUM(D47/C47*100)</f>
        <v>45.060553636699055</v>
      </c>
      <c r="F47" s="28">
        <f>SUM(F48:F65)</f>
        <v>-199142769.94</v>
      </c>
      <c r="G47" s="3" t="s">
        <v>20</v>
      </c>
      <c r="H47" s="1" t="s">
        <v>20</v>
      </c>
      <c r="I47" s="13"/>
    </row>
    <row r="48" spans="1:9" s="13" customFormat="1" ht="15.75">
      <c r="A48" s="15" t="s">
        <v>55</v>
      </c>
      <c r="B48" s="15" t="s">
        <v>7</v>
      </c>
      <c r="C48" s="5">
        <v>4000</v>
      </c>
      <c r="D48" s="5">
        <v>0</v>
      </c>
      <c r="E48" s="23">
        <f t="shared" si="3"/>
        <v>0</v>
      </c>
      <c r="F48" s="5">
        <f aca="true" t="shared" si="4" ref="F48:F67">SUM(D48-C48)</f>
        <v>-4000</v>
      </c>
      <c r="G48" s="21" t="s">
        <v>23</v>
      </c>
      <c r="H48" s="20" t="s">
        <v>60</v>
      </c>
      <c r="I48" s="26"/>
    </row>
    <row r="49" spans="1:9" s="26" customFormat="1" ht="30">
      <c r="A49" s="16" t="s">
        <v>35</v>
      </c>
      <c r="B49" s="16" t="s">
        <v>7</v>
      </c>
      <c r="C49" s="5">
        <v>6295500</v>
      </c>
      <c r="D49" s="5">
        <v>2648254.83</v>
      </c>
      <c r="E49" s="23">
        <f t="shared" si="3"/>
        <v>42.065837979509176</v>
      </c>
      <c r="F49" s="5">
        <f t="shared" si="4"/>
        <v>-3647245.17</v>
      </c>
      <c r="G49" s="19" t="s">
        <v>23</v>
      </c>
      <c r="H49" s="20" t="s">
        <v>59</v>
      </c>
      <c r="I49" s="6"/>
    </row>
    <row r="50" spans="1:9" s="6" customFormat="1" ht="29.25" customHeight="1">
      <c r="A50" s="16" t="s">
        <v>18</v>
      </c>
      <c r="B50" s="16" t="s">
        <v>7</v>
      </c>
      <c r="C50" s="5">
        <v>300000</v>
      </c>
      <c r="D50" s="5">
        <v>0</v>
      </c>
      <c r="E50" s="23">
        <f t="shared" si="3"/>
        <v>0</v>
      </c>
      <c r="F50" s="5">
        <f t="shared" si="4"/>
        <v>-300000</v>
      </c>
      <c r="G50" s="19" t="s">
        <v>23</v>
      </c>
      <c r="H50" s="20" t="s">
        <v>50</v>
      </c>
      <c r="I50"/>
    </row>
    <row r="51" spans="1:8" ht="30">
      <c r="A51" s="16" t="s">
        <v>2</v>
      </c>
      <c r="B51" s="16" t="s">
        <v>7</v>
      </c>
      <c r="C51" s="5">
        <v>39131051.17</v>
      </c>
      <c r="D51" s="5">
        <v>11638321.93</v>
      </c>
      <c r="E51" s="23">
        <f t="shared" si="3"/>
        <v>29.741909767357775</v>
      </c>
      <c r="F51" s="5">
        <f t="shared" si="4"/>
        <v>-27492729.240000002</v>
      </c>
      <c r="G51" s="19" t="s">
        <v>53</v>
      </c>
      <c r="H51" s="20" t="s">
        <v>54</v>
      </c>
    </row>
    <row r="52" spans="1:9" ht="15.75">
      <c r="A52" s="16" t="s">
        <v>9</v>
      </c>
      <c r="B52" s="16" t="s">
        <v>7</v>
      </c>
      <c r="C52" s="5">
        <v>20000</v>
      </c>
      <c r="D52" s="5">
        <v>0</v>
      </c>
      <c r="E52" s="23">
        <f t="shared" si="3"/>
        <v>0</v>
      </c>
      <c r="F52" s="5">
        <f t="shared" si="4"/>
        <v>-20000</v>
      </c>
      <c r="G52" s="19" t="s">
        <v>16</v>
      </c>
      <c r="H52" s="20" t="s">
        <v>14</v>
      </c>
      <c r="I52" s="6"/>
    </row>
    <row r="53" spans="1:8" s="6" customFormat="1" ht="25.5" customHeight="1">
      <c r="A53" s="16" t="s">
        <v>15</v>
      </c>
      <c r="B53" s="16" t="s">
        <v>7</v>
      </c>
      <c r="C53" s="5">
        <v>2048519.23</v>
      </c>
      <c r="D53" s="5">
        <v>796917.5</v>
      </c>
      <c r="E53" s="23">
        <f t="shared" si="3"/>
        <v>38.90212443844132</v>
      </c>
      <c r="F53" s="5">
        <f t="shared" si="4"/>
        <v>-1251601.73</v>
      </c>
      <c r="G53" s="19" t="s">
        <v>16</v>
      </c>
      <c r="H53" s="20" t="s">
        <v>14</v>
      </c>
    </row>
    <row r="54" spans="1:8" s="6" customFormat="1" ht="27.75" customHeight="1">
      <c r="A54" s="16" t="s">
        <v>21</v>
      </c>
      <c r="B54" s="16" t="s">
        <v>7</v>
      </c>
      <c r="C54" s="5">
        <v>194</v>
      </c>
      <c r="D54" s="5">
        <v>0</v>
      </c>
      <c r="E54" s="23">
        <f t="shared" si="3"/>
        <v>0</v>
      </c>
      <c r="F54" s="5">
        <f t="shared" si="4"/>
        <v>-194</v>
      </c>
      <c r="G54" s="19" t="s">
        <v>23</v>
      </c>
      <c r="H54" s="20" t="s">
        <v>61</v>
      </c>
    </row>
    <row r="55" spans="1:8" s="6" customFormat="1" ht="30">
      <c r="A55" s="16" t="s">
        <v>56</v>
      </c>
      <c r="B55" s="16" t="s">
        <v>7</v>
      </c>
      <c r="C55" s="5">
        <v>6556737.83</v>
      </c>
      <c r="D55" s="5">
        <v>200099.68</v>
      </c>
      <c r="E55" s="23">
        <f t="shared" si="3"/>
        <v>3.0518176140039444</v>
      </c>
      <c r="F55" s="5">
        <f t="shared" si="4"/>
        <v>-6356638.15</v>
      </c>
      <c r="G55" s="19" t="s">
        <v>53</v>
      </c>
      <c r="H55" s="20" t="s">
        <v>54</v>
      </c>
    </row>
    <row r="56" spans="1:8" s="6" customFormat="1" ht="30">
      <c r="A56" s="16" t="s">
        <v>47</v>
      </c>
      <c r="B56" s="16" t="s">
        <v>7</v>
      </c>
      <c r="C56" s="5">
        <v>2000000</v>
      </c>
      <c r="D56" s="5">
        <v>789870.34</v>
      </c>
      <c r="E56" s="23">
        <f t="shared" si="3"/>
        <v>39.493517</v>
      </c>
      <c r="F56" s="5">
        <f t="shared" si="4"/>
        <v>-1210129.6600000001</v>
      </c>
      <c r="G56" s="19" t="s">
        <v>53</v>
      </c>
      <c r="H56" s="20" t="s">
        <v>54</v>
      </c>
    </row>
    <row r="57" spans="1:8" s="6" customFormat="1" ht="15.75">
      <c r="A57" s="16" t="s">
        <v>48</v>
      </c>
      <c r="B57" s="16" t="s">
        <v>7</v>
      </c>
      <c r="C57" s="5">
        <v>110888996.44</v>
      </c>
      <c r="D57" s="5">
        <v>25545961.24</v>
      </c>
      <c r="E57" s="23">
        <f t="shared" si="3"/>
        <v>23.037417652005217</v>
      </c>
      <c r="F57" s="5">
        <f t="shared" si="4"/>
        <v>-85343035.2</v>
      </c>
      <c r="G57" s="19" t="s">
        <v>16</v>
      </c>
      <c r="H57" s="20" t="s">
        <v>14</v>
      </c>
    </row>
    <row r="58" spans="1:8" s="6" customFormat="1" ht="38.25" customHeight="1">
      <c r="A58" s="16" t="s">
        <v>19</v>
      </c>
      <c r="B58" s="16" t="s">
        <v>7</v>
      </c>
      <c r="C58" s="5">
        <v>2083939</v>
      </c>
      <c r="D58" s="5">
        <v>0</v>
      </c>
      <c r="E58" s="23">
        <f t="shared" si="3"/>
        <v>0</v>
      </c>
      <c r="F58" s="5">
        <f t="shared" si="4"/>
        <v>-2083939</v>
      </c>
      <c r="G58" s="19" t="s">
        <v>62</v>
      </c>
      <c r="H58" s="20" t="s">
        <v>63</v>
      </c>
    </row>
    <row r="59" spans="1:8" s="6" customFormat="1" ht="30">
      <c r="A59" s="16" t="s">
        <v>51</v>
      </c>
      <c r="B59" s="16" t="s">
        <v>7</v>
      </c>
      <c r="C59" s="5">
        <v>789100</v>
      </c>
      <c r="D59" s="5">
        <v>214727.31</v>
      </c>
      <c r="E59" s="23">
        <f t="shared" si="3"/>
        <v>27.21167279178811</v>
      </c>
      <c r="F59" s="5">
        <f t="shared" si="4"/>
        <v>-574372.69</v>
      </c>
      <c r="G59" s="19" t="s">
        <v>53</v>
      </c>
      <c r="H59" s="20" t="s">
        <v>54</v>
      </c>
    </row>
    <row r="60" spans="1:9" s="6" customFormat="1" ht="21.75" customHeight="1">
      <c r="A60" s="16" t="s">
        <v>11</v>
      </c>
      <c r="B60" s="16" t="s">
        <v>7</v>
      </c>
      <c r="C60" s="5">
        <v>17122983.15</v>
      </c>
      <c r="D60" s="5">
        <v>5534558.32</v>
      </c>
      <c r="E60" s="23">
        <f t="shared" si="3"/>
        <v>32.3223954115729</v>
      </c>
      <c r="F60" s="5">
        <f t="shared" si="4"/>
        <v>-11588424.829999998</v>
      </c>
      <c r="G60" s="19" t="s">
        <v>16</v>
      </c>
      <c r="H60" s="20" t="s">
        <v>14</v>
      </c>
      <c r="I60" s="2"/>
    </row>
    <row r="61" spans="1:9" s="2" customFormat="1" ht="30.75" customHeight="1">
      <c r="A61" s="16" t="s">
        <v>0</v>
      </c>
      <c r="B61" s="16" t="s">
        <v>7</v>
      </c>
      <c r="C61" s="5">
        <v>39857741.78</v>
      </c>
      <c r="D61" s="5">
        <v>3520197.43</v>
      </c>
      <c r="E61" s="23">
        <f t="shared" si="3"/>
        <v>8.831903848015747</v>
      </c>
      <c r="F61" s="5">
        <f t="shared" si="4"/>
        <v>-36337544.35</v>
      </c>
      <c r="G61" s="19" t="s">
        <v>16</v>
      </c>
      <c r="H61" s="20" t="s">
        <v>14</v>
      </c>
      <c r="I61"/>
    </row>
    <row r="62" spans="1:9" ht="30">
      <c r="A62" s="16" t="s">
        <v>36</v>
      </c>
      <c r="B62" s="16" t="s">
        <v>7</v>
      </c>
      <c r="C62" s="5">
        <v>113000</v>
      </c>
      <c r="D62" s="5">
        <v>35570.67</v>
      </c>
      <c r="E62" s="23">
        <f t="shared" si="3"/>
        <v>31.478469026548673</v>
      </c>
      <c r="F62" s="5">
        <f t="shared" si="4"/>
        <v>-77429.33</v>
      </c>
      <c r="G62" s="21" t="s">
        <v>53</v>
      </c>
      <c r="H62" s="20" t="s">
        <v>54</v>
      </c>
      <c r="I62" s="8"/>
    </row>
    <row r="63" spans="1:9" s="8" customFormat="1" ht="15.75">
      <c r="A63" s="16" t="s">
        <v>57</v>
      </c>
      <c r="B63" s="16" t="s">
        <v>7</v>
      </c>
      <c r="C63" s="5">
        <v>400000</v>
      </c>
      <c r="D63" s="5">
        <v>0</v>
      </c>
      <c r="E63" s="23">
        <f t="shared" si="3"/>
        <v>0</v>
      </c>
      <c r="F63" s="5">
        <f t="shared" si="4"/>
        <v>-400000</v>
      </c>
      <c r="G63" s="19" t="s">
        <v>16</v>
      </c>
      <c r="H63" s="20" t="s">
        <v>14</v>
      </c>
      <c r="I63" s="26"/>
    </row>
    <row r="64" spans="1:8" s="26" customFormat="1" ht="30">
      <c r="A64" s="16" t="s">
        <v>58</v>
      </c>
      <c r="B64" s="16" t="s">
        <v>7</v>
      </c>
      <c r="C64" s="5">
        <v>4534106.24</v>
      </c>
      <c r="D64" s="5">
        <v>1509877.04</v>
      </c>
      <c r="E64" s="23">
        <f t="shared" si="3"/>
        <v>33.300433648418434</v>
      </c>
      <c r="F64" s="5">
        <f t="shared" si="4"/>
        <v>-3024229.2</v>
      </c>
      <c r="G64" s="21" t="s">
        <v>23</v>
      </c>
      <c r="H64" s="20" t="s">
        <v>59</v>
      </c>
    </row>
    <row r="65" spans="1:9" s="26" customFormat="1" ht="30">
      <c r="A65" s="16" t="s">
        <v>52</v>
      </c>
      <c r="B65" s="16" t="s">
        <v>7</v>
      </c>
      <c r="C65" s="5">
        <v>30817641.86</v>
      </c>
      <c r="D65" s="5">
        <v>11386384.47</v>
      </c>
      <c r="E65" s="23">
        <f t="shared" si="3"/>
        <v>36.94761760723505</v>
      </c>
      <c r="F65" s="5">
        <f t="shared" si="4"/>
        <v>-19431257.39</v>
      </c>
      <c r="G65" s="19" t="s">
        <v>53</v>
      </c>
      <c r="H65" s="20" t="s">
        <v>54</v>
      </c>
      <c r="I65" s="25"/>
    </row>
    <row r="66" spans="1:9" s="25" customFormat="1" ht="26.25" customHeight="1">
      <c r="A66" s="16" t="s">
        <v>73</v>
      </c>
      <c r="B66" s="16">
        <v>200</v>
      </c>
      <c r="C66" s="5">
        <v>63795479.67</v>
      </c>
      <c r="D66" s="5">
        <v>28647871.84</v>
      </c>
      <c r="E66" s="23">
        <f t="shared" si="3"/>
        <v>44.90580208533449</v>
      </c>
      <c r="F66" s="5">
        <f t="shared" si="4"/>
        <v>-35147607.83</v>
      </c>
      <c r="G66" s="19" t="s">
        <v>53</v>
      </c>
      <c r="H66" s="20" t="s">
        <v>54</v>
      </c>
      <c r="I66"/>
    </row>
    <row r="67" spans="1:8" ht="15.75">
      <c r="A67" s="16">
        <v>1301</v>
      </c>
      <c r="B67" s="16">
        <v>200</v>
      </c>
      <c r="C67" s="5">
        <v>51000</v>
      </c>
      <c r="D67" s="5">
        <v>0</v>
      </c>
      <c r="E67" s="23">
        <f t="shared" si="3"/>
        <v>0</v>
      </c>
      <c r="F67" s="5">
        <f t="shared" si="4"/>
        <v>-51000</v>
      </c>
      <c r="G67" s="19" t="s">
        <v>23</v>
      </c>
      <c r="H67" s="20" t="s">
        <v>60</v>
      </c>
    </row>
  </sheetData>
  <sheetProtection/>
  <mergeCells count="12">
    <mergeCell ref="A1:I1"/>
    <mergeCell ref="A2:I2"/>
    <mergeCell ref="A3:I3"/>
    <mergeCell ref="A6:B6"/>
    <mergeCell ref="A4:H4"/>
    <mergeCell ref="A42:I42"/>
    <mergeCell ref="A5:I5"/>
    <mergeCell ref="A41:I41"/>
    <mergeCell ref="A43:I43"/>
    <mergeCell ref="A44:I44"/>
    <mergeCell ref="A45:B45"/>
    <mergeCell ref="C45:H45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2023-07-26T12:05:27Z</cp:lastPrinted>
  <dcterms:created xsi:type="dcterms:W3CDTF">2020-06-23T07:11:22Z</dcterms:created>
  <dcterms:modified xsi:type="dcterms:W3CDTF">2023-07-26T12:08:22Z</dcterms:modified>
  <cp:category/>
  <cp:version/>
  <cp:contentType/>
  <cp:contentStatus/>
</cp:coreProperties>
</file>