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85" windowWidth="15120" windowHeight="6015" activeTab="0"/>
  </bookViews>
  <sheets>
    <sheet name="Тит.лист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Расчет СПмп" sheetId="10" r:id="rId10"/>
    <sheet name="Расчет СМмп" sheetId="11" r:id="rId11"/>
    <sheet name="8 (для целых чисел)" sheetId="12" r:id="rId12"/>
  </sheets>
  <definedNames>
    <definedName name="_xlnm.Print_Titles" localSheetId="1">'1'!$5:$7</definedName>
    <definedName name="_xlnm.Print_Titles" localSheetId="3">'3'!$5:$6</definedName>
    <definedName name="_xlnm.Print_Titles" localSheetId="4">'4'!$5:$6</definedName>
    <definedName name="_xlnm.Print_Titles" localSheetId="5">'5'!$7:$8</definedName>
    <definedName name="_xlnm.Print_Titles" localSheetId="6">'6'!$5:$6</definedName>
    <definedName name="_xlnm.Print_Area" localSheetId="1">'1'!$A$1:$L$35</definedName>
    <definedName name="_xlnm.Print_Area" localSheetId="2">'2'!$A$1:$K$46</definedName>
    <definedName name="_xlnm.Print_Area" localSheetId="3">'3'!$A$1:$H$8</definedName>
    <definedName name="_xlnm.Print_Area" localSheetId="5">'5'!$A$1:$N$28</definedName>
    <definedName name="_xlnm.Print_Area" localSheetId="6">'6'!$A$1:$G$46</definedName>
  </definedNames>
  <calcPr fullCalcOnLoad="1"/>
</workbook>
</file>

<file path=xl/sharedStrings.xml><?xml version="1.0" encoding="utf-8"?>
<sst xmlns="http://schemas.openxmlformats.org/spreadsheetml/2006/main" count="1109" uniqueCount="431">
  <si>
    <t>№ п/п</t>
  </si>
  <si>
    <t>Единица измерения</t>
  </si>
  <si>
    <t>Наименование целевого показателя (индикатора)</t>
  </si>
  <si>
    <t>Ожидаемый непосредственный результат</t>
  </si>
  <si>
    <t>Наименование меры                                        государственного регулирования</t>
  </si>
  <si>
    <t>Показатель применения меры</t>
  </si>
  <si>
    <t>Код бюджетной классификации</t>
  </si>
  <si>
    <t>ГРБС</t>
  </si>
  <si>
    <t>Рз</t>
  </si>
  <si>
    <t>Пр</t>
  </si>
  <si>
    <t>ЦС</t>
  </si>
  <si>
    <t>ВР</t>
  </si>
  <si>
    <t>Источник финансирования</t>
  </si>
  <si>
    <t>Код аналитической программной классификации</t>
  </si>
  <si>
    <t>Пп</t>
  </si>
  <si>
    <t>ОМ</t>
  </si>
  <si>
    <t>М</t>
  </si>
  <si>
    <t>01</t>
  </si>
  <si>
    <t>02</t>
  </si>
  <si>
    <t>Наименование показателя</t>
  </si>
  <si>
    <t xml:space="preserve">Единица измерения </t>
  </si>
  <si>
    <t>Всего</t>
  </si>
  <si>
    <t>Наименование муниципальной программы, подпрограммы, основного мероприятия, мероприятия</t>
  </si>
  <si>
    <t>Наименование меры                                        муниципального регулирования</t>
  </si>
  <si>
    <t>МП</t>
  </si>
  <si>
    <t>Ответственный исполнитель, соисполнитель</t>
  </si>
  <si>
    <t>Наименование муниципальной программы, подпрограммы</t>
  </si>
  <si>
    <t>Наименование муниципальной услуги (работы)</t>
  </si>
  <si>
    <t>субвенции из бюджета Удмуртской Республики</t>
  </si>
  <si>
    <t>в том числе:</t>
  </si>
  <si>
    <t>субсидии из бюджета Удмуртской Республики</t>
  </si>
  <si>
    <t>субвенции из бюджетов поселений</t>
  </si>
  <si>
    <t>Наименование муниципальной программы</t>
  </si>
  <si>
    <t>бюджет Вавожского района</t>
  </si>
  <si>
    <t>собственные средства</t>
  </si>
  <si>
    <t>иные межбюджетные трансферты из бюджета Удмуртской Республики</t>
  </si>
  <si>
    <t>Форма 3. Финансовая оценка применения мер муниципального регулирования</t>
  </si>
  <si>
    <t>Ответственный  исполнитель, соисполнители</t>
  </si>
  <si>
    <t>Срок выполнения плановый</t>
  </si>
  <si>
    <t>Достигнутый  результат на конец отчетного периода</t>
  </si>
  <si>
    <t>Проблемы, возникающие в ходе реализации мероприятия</t>
  </si>
  <si>
    <t>Срок выпол-нения фактичес-кий</t>
  </si>
  <si>
    <t>Оценка на отчетный год, тыс.руб.</t>
  </si>
  <si>
    <t>Факт на конец отчетного периода, нарастающим итогом , тыс.руб.</t>
  </si>
  <si>
    <t>Относительное отклонение факта на конец отчетного периода от оценки на отчетный год, %</t>
  </si>
  <si>
    <t>Комментарий</t>
  </si>
  <si>
    <t>План на отчетный год</t>
  </si>
  <si>
    <t>План на отчетный период, с нарастающим итогом</t>
  </si>
  <si>
    <t>Факт на конец отчетного периода</t>
  </si>
  <si>
    <t>% исполнения к плану на отчетный год</t>
  </si>
  <si>
    <t>% исполнения к плану на отчетный период</t>
  </si>
  <si>
    <t xml:space="preserve">Форма 4. Отчет о выполнении сводных показателей муниципальных заданий на оказание муниципальных услуг (выполнение работ) </t>
  </si>
  <si>
    <t>к плану на отчетный год</t>
  </si>
  <si>
    <t>Расходы бюджета муниципального района, тыс.рублей</t>
  </si>
  <si>
    <t>Кассовые расходы, %</t>
  </si>
  <si>
    <t xml:space="preserve">Форма 5. Отчет об использовании бюджетных ассигнований бюджета муниципального района на реализацию муниципальной программы  </t>
  </si>
  <si>
    <t>Оценка расходов на отчетный год (согласно МП), тыс.руб.</t>
  </si>
  <si>
    <t>Фактические расходы на конец отчетного периода, нарастающим итогом, тыс.руб.</t>
  </si>
  <si>
    <t>Форма 6. Отчет о расходах на реализацию муниципальной программы за счет всех источников финансирования</t>
  </si>
  <si>
    <t>Факт на начало отчетного периода (за прошлый год)</t>
  </si>
  <si>
    <t>План на конец отчетного (текущего года)</t>
  </si>
  <si>
    <t>Факт на конец отчетного периода, нарастающим итогом</t>
  </si>
  <si>
    <t>Отклонение факта на конец отчетного периода от плана на отчетный год</t>
  </si>
  <si>
    <t>% исполнения плана на отчетный год</t>
  </si>
  <si>
    <t>Форма 1. Отчет о достигнутых значениях целевых показателей (индикаторов) муниципальной программы</t>
  </si>
  <si>
    <t>Темп роста (снижения) к уровню прошлого года, % (1)</t>
  </si>
  <si>
    <t>хх</t>
  </si>
  <si>
    <t>х</t>
  </si>
  <si>
    <t>Наименование подпрограммы, в рамках которой реализуется мера муниципального регулирования</t>
  </si>
  <si>
    <t>Расходы бюджета муниципального района на оказание муниципальной услуги (выполнение работы)</t>
  </si>
  <si>
    <t>Наименование показателя, характеризующего объем муниципальной услуги (работы)</t>
  </si>
  <si>
    <t>тыс.руб.</t>
  </si>
  <si>
    <t>Муниципальная услуга (работа)</t>
  </si>
  <si>
    <t xml:space="preserve">хх </t>
  </si>
  <si>
    <t>ххх</t>
  </si>
  <si>
    <t>Вид правового акта</t>
  </si>
  <si>
    <t>Дата принятия</t>
  </si>
  <si>
    <t>Номер</t>
  </si>
  <si>
    <t>Суть изменений (краткое изложение)</t>
  </si>
  <si>
    <t xml:space="preserve">Постановление Администрации муниципального образования «Вавожский район» </t>
  </si>
  <si>
    <t>Постановление Администрации муниципального образования «Вавожский район»</t>
  </si>
  <si>
    <t xml:space="preserve">Форма 7. Сведения о внесенных за отчетный период изменениях в муниципальную программу  </t>
  </si>
  <si>
    <t>05</t>
  </si>
  <si>
    <t>1</t>
  </si>
  <si>
    <t>Подпрограмма 1 "Развитие сельского хозяйства и расширение рынка сельскохозяйственной продукции"</t>
  </si>
  <si>
    <t>Реализация комплекса мер, связанных с оказанием финансовой поддержки в виде  предоставления субсидий из бюджетов всех уровней</t>
  </si>
  <si>
    <t>Повышение доходности сельхозтоваропроизводителей, сохранение устойчивого развития сельских территорий.</t>
  </si>
  <si>
    <t>Участие в подготовке и реализации инвестиционных проектов по созданию новых, расширению и модернизации существующих производств на территории Вавожского района в сфере агропромышленного комплекса</t>
  </si>
  <si>
    <t xml:space="preserve">Содействие созданию высокотехнологичных рабочих мест на сельских территориях района. Увеличение производства сельскохозяйственной продукции, улучшение ее качества. </t>
  </si>
  <si>
    <t>04</t>
  </si>
  <si>
    <t>Мониторинг ситуации в сельском хозяйстве района, в том числе финансово-экономического состояния сельскохозяйственных организаций района</t>
  </si>
  <si>
    <t>Осуществление мониторинга развития сельского хозяйства района, выявление проблем, принятие мер реагирования</t>
  </si>
  <si>
    <t>Организация и проведение районных конкурсов (смотров-конкурсов), иных мероприятий в сфере сельского хозяйства в целях повышения профессионального мастерства, распространения передового опыта и поощрения лучших коллективов и работников</t>
  </si>
  <si>
    <t>Развитие сельского хозяйства и расширение рынка сельскохозяйственной продукции</t>
  </si>
  <si>
    <t>Администрация Вавожского района</t>
  </si>
  <si>
    <t>2</t>
  </si>
  <si>
    <t>3</t>
  </si>
  <si>
    <t>Внесение изменений в бюджет Вавожского района</t>
  </si>
  <si>
    <t>Среднемесячная начисленная заработная плата работников крупных и средних предприятий и некоммерческих организаций</t>
  </si>
  <si>
    <t>Количество занятых в экономике района (по крупным и средним предприятиям)</t>
  </si>
  <si>
    <t>рублей</t>
  </si>
  <si>
    <t>человек</t>
  </si>
  <si>
    <t xml:space="preserve"> продпрограммы 1 "Развитие сельского хозяйства и расширение рынка сельскохозяйственной продукции"</t>
  </si>
  <si>
    <t>Число субъектов малого и среднего предпринимательства, в расчете на 10 тыс. человек населения</t>
  </si>
  <si>
    <t>Количество субъектов малого и среднего предпринимательства - индивидуальные предприниматели</t>
  </si>
  <si>
    <t>Количество субъектов среднего предпринимательства -юридические лица</t>
  </si>
  <si>
    <t>Количество субъектов малого предпринимательства -юридические лица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</si>
  <si>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</si>
  <si>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единиц на 10тыс. человек населения</t>
  </si>
  <si>
    <t>ед.</t>
  </si>
  <si>
    <t>процентов</t>
  </si>
  <si>
    <t>Подпрограмма 2 "Создание благоприятных условий для развития малого и среднего предпринимательства"</t>
  </si>
  <si>
    <t>10</t>
  </si>
  <si>
    <t>13</t>
  </si>
  <si>
    <t>Привлечение субъектов малого предпринимательства к участию в закупках для муниципальных нужд Вавожского района</t>
  </si>
  <si>
    <t>Предоставление субъектам малого и среднего предпринимательства в аренду помещений, находящихся в муниципальной собственности Вавожского района</t>
  </si>
  <si>
    <t>Оказание муниципальной услуги «Предоставление информации об объектах недвижимого имущества, находящихся в муниципальной собственности, которые могут быть переданы в аренду"</t>
  </si>
  <si>
    <t>Ведение реестра субъектов малого и среднего предпринимательства - получателей поддержки</t>
  </si>
  <si>
    <t>Организационное содействие для участия предпринимателей района в выставках, ярмарках продукции.</t>
  </si>
  <si>
    <t xml:space="preserve">Популяризация и пропаганда роли, места, достижений и социальной значимости, формирование положительного имиджа предпринимателя </t>
  </si>
  <si>
    <t>Размещение муниципальных заказов у субъектов малого предпринимательства</t>
  </si>
  <si>
    <t xml:space="preserve">Предоставление субъектам малого и среднего предпринимательства помещений в аренду </t>
  </si>
  <si>
    <t>Предоставление информации об объектах недвижимого имущества, находящихся в муниципальной собственности, которые могут быть переданы в аренду</t>
  </si>
  <si>
    <t>Получение объективной информации об оказанной услуге</t>
  </si>
  <si>
    <t xml:space="preserve">Ведется реестр субъектов малого и среднего предпринимательства - получателей поддержки </t>
  </si>
  <si>
    <t>4</t>
  </si>
  <si>
    <t>5</t>
  </si>
  <si>
    <t>6</t>
  </si>
  <si>
    <t>7</t>
  </si>
  <si>
    <t>8</t>
  </si>
  <si>
    <t>9</t>
  </si>
  <si>
    <t>Исполнитель:</t>
  </si>
  <si>
    <t>Создание благоприятных условий для развития малого и среднего предпринимательства</t>
  </si>
  <si>
    <t>собственные средства бюджета Вавожского района</t>
  </si>
  <si>
    <t>Создание условий для эффективного развития сельского хозяйства, улучшение социальных условий жизни сельского населения</t>
  </si>
  <si>
    <t>0510161810</t>
  </si>
  <si>
    <t xml:space="preserve">Согласовано: </t>
  </si>
  <si>
    <t>начальник Управления финансов Вавожского района</t>
  </si>
  <si>
    <t xml:space="preserve">                        Форма 2. Отчет о выполнении основных мероприятий муниципальной программы</t>
  </si>
  <si>
    <t>Индекс производства продукции сельского хозяйства в хозяйствах всех категорий (в сопоставимых ценах)</t>
  </si>
  <si>
    <t>Валовый сбор зерна в весе после доработки</t>
  </si>
  <si>
    <t>тонн</t>
  </si>
  <si>
    <t>Валовое производство молока</t>
  </si>
  <si>
    <t>Доля прибыльных сельскохозяйственных организаций в общем их числе</t>
  </si>
  <si>
    <t>Общая посевная площадь</t>
  </si>
  <si>
    <t>га</t>
  </si>
  <si>
    <t>Общая посевная площадь зерновых культур</t>
  </si>
  <si>
    <t>Общее поголовье крупного рогатого скота</t>
  </si>
  <si>
    <t>голов</t>
  </si>
  <si>
    <t>Общее поголовье коров</t>
  </si>
  <si>
    <t>Удой молока на 1 фуражную корову в сельхозорганизациях</t>
  </si>
  <si>
    <t>кг</t>
  </si>
  <si>
    <t>Удельный вес численности молодых специалистов, оставшихся на конец года, от  общего числа прибывших на работу в сельскохозяйственные организации в течение года по окончании высших и средних профессиональных образовательных учреждений</t>
  </si>
  <si>
    <t>%</t>
  </si>
  <si>
    <t>Количество руководителей,  специалистов и кадров рабочих профессий, сельскохозяйственных организаций, крестьянских (фермерских) хозяйств, органов управления сельским хозяйством муниципального района, обучившихся по вопросам развития сельского хозяйства, регулирования рынков, экономики и управления сельскохозяйственным производством</t>
  </si>
  <si>
    <t>Среднемесячная номинальная заработная плата в сельском хозяйствен</t>
  </si>
  <si>
    <t>Муниципальная программа, подпрограмма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</si>
  <si>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</si>
  <si>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</si>
  <si>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</si>
  <si>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</si>
  <si>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</si>
  <si>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</si>
  <si>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 xml:space="preserve">Эффективность использования средств бюджета муниципального района (городского округа) </t>
  </si>
  <si>
    <r>
      <t xml:space="preserve">Форма 8. </t>
    </r>
    <r>
      <rPr>
        <sz val="12"/>
        <color indexed="8"/>
        <rFont val="Times New Roman"/>
        <family val="1"/>
      </rPr>
      <t xml:space="preserve">Результаты оценки эффективности муниципальной  программы </t>
    </r>
  </si>
  <si>
    <t>Чайникова Т.В.</t>
  </si>
  <si>
    <t>Эмп</t>
  </si>
  <si>
    <r>
      <rPr>
        <sz val="10"/>
        <color indexed="8"/>
        <rFont val="Times New Roman"/>
        <family val="1"/>
      </rPr>
      <t>СП</t>
    </r>
    <r>
      <rPr>
        <sz val="9"/>
        <color indexed="8"/>
        <rFont val="Times New Roman"/>
        <family val="1"/>
      </rPr>
      <t>мп</t>
    </r>
  </si>
  <si>
    <r>
      <t>СМ</t>
    </r>
    <r>
      <rPr>
        <sz val="8"/>
        <color indexed="8"/>
        <rFont val="Times New Roman"/>
        <family val="1"/>
      </rPr>
      <t>мп</t>
    </r>
  </si>
  <si>
    <r>
      <t>СР</t>
    </r>
    <r>
      <rPr>
        <sz val="8"/>
        <color indexed="8"/>
        <rFont val="Times New Roman"/>
        <family val="1"/>
      </rPr>
      <t>мп</t>
    </r>
  </si>
  <si>
    <t>Развитие сельского хозяйства и расширение рынка сельскохозяйственной продукци</t>
  </si>
  <si>
    <t>Наименование подпрограммы, основного мероприятия,</t>
  </si>
  <si>
    <t>Принятие мер для реформирования экономически слабых организаций агропромышленного комплекса района, сохранения их имущественного комплекса при возбуждении дела о банкротстве</t>
  </si>
  <si>
    <t>Сохранение имущественного комплекса сельскохозяйственных организаций при возбуждении дела о банкротстве</t>
  </si>
  <si>
    <t>05201S4740</t>
  </si>
  <si>
    <t>Организация и проведение празднования Дня предпринимателя в Вавожском районе. Чествование представителей малого и среднего предпринимательства, к профессиональным праздникам, в том числе отрослей торговли, общественного питания и бытового обслуживания</t>
  </si>
  <si>
    <t xml:space="preserve">Организация и проведение мероприятий, направленных на популяризацию предпринимательства, в том числе работников торговли, общественного питания и бытовых услуг, а так же социального предпринимательства, как сферы деятельности (обучение, тренинги, семинары, конференции, выставки, совещания), участие в данных мероприятиях                                                                                           </t>
  </si>
  <si>
    <t>Создание благоприятных условий для занятий предпринимательской деятельностью, в том числе рост активности предпринимателей, увеличение интереса молодых людей к занятию бизнесом, повышение грамотности предпринимателей, а так же повышение квалификации работников потребительского рынка.</t>
  </si>
  <si>
    <t>Мониторинг развития малого и среднего предпринимательства в районе, выявление проблем, разработка мер для их устранения, проведение анкетирования</t>
  </si>
  <si>
    <t>Проведение мониторинга развития малого и среднего предпринимательства в районе, разработка управленческих решений для устранения проблем, создание стимулов для позитивного развития</t>
  </si>
  <si>
    <t>1.Оценка степени достижения планового значения каждого целевого показателя муниципальной программы (Спi)</t>
  </si>
  <si>
    <t>Спi (при необх.увеличения индик.)</t>
  </si>
  <si>
    <t>Спi (при необх. меньш. инд-ов)</t>
  </si>
  <si>
    <t>Спi (принимаемое значение)</t>
  </si>
  <si>
    <t>факт/план</t>
  </si>
  <si>
    <t>план/факт</t>
  </si>
  <si>
    <t>Общая сумма СП по подпрограмме с/х</t>
  </si>
  <si>
    <t>Общая сумма СП по подпрограмме МП</t>
  </si>
  <si>
    <t>Общая сумма СП по всей программе</t>
  </si>
  <si>
    <t>Запланированные мероприятия, М</t>
  </si>
  <si>
    <t>Выполненные мероприятия, Мв</t>
  </si>
  <si>
    <t>СРмп = Рфакт/Р план.</t>
  </si>
  <si>
    <t>Эффективность  использования средств бюджета МО на реализацию мероприятий муниципальной программы</t>
  </si>
  <si>
    <t>Эбс = СМмп/СРмп</t>
  </si>
  <si>
    <t>Эффективность реализации муниципальной программы</t>
  </si>
  <si>
    <t>Эмп = СПмп х Эбс</t>
  </si>
  <si>
    <t>Оценка степени реализации мероприятий муниципальной программы,  СМмп =Мв/М</t>
  </si>
  <si>
    <t>Эффективность  использования средств бюджета МО на реализацию мероприятий муниципальной подпрограммы</t>
  </si>
  <si>
    <t>Эффективность реализации муниципальной подпрограммы</t>
  </si>
  <si>
    <t>Эффективность реализации муниципальной подподпрограммы</t>
  </si>
  <si>
    <t>3.Оценка степени соответствия запланированному уровню расходов муниципальной программы СРмп</t>
  </si>
  <si>
    <t>Следовательно, эффективность реализации муниципальной подпрограммы - высокая</t>
  </si>
  <si>
    <t>СРмп</t>
  </si>
  <si>
    <t>Эбс</t>
  </si>
  <si>
    <t>Вего</t>
  </si>
  <si>
    <t xml:space="preserve"> Общая</t>
  </si>
  <si>
    <t>Наименование подпрограммы, основного мероприятия</t>
  </si>
  <si>
    <t>Количество руководителей, специалистов и кадров рабочих профессий, сельскохозяйственных организаций, крестьянских (фермерских) хозяйств, органов управления сельским хозяйством муниципального района, обучившихся по вопросам развития сельского хозяйства, регулирования рынков, экономики и управления сельскохозяйственным производством</t>
  </si>
  <si>
    <t>Удельный вес численности молодых специалистов, оставшихся на конец года, от общего числа прибывших на работу в сельскохозяйственные организации в течение года по окончании высших и средних профессиональных образовательных учреждений</t>
  </si>
  <si>
    <t>Темп роста оборота розничной торговли</t>
  </si>
  <si>
    <t>М.В. Антипина</t>
  </si>
  <si>
    <t>Валовое производство молока (СХО и КФХ)</t>
  </si>
  <si>
    <t>Общая посевная площадь (СХО и КФХ)</t>
  </si>
  <si>
    <t>Общая посевная площадь зерновых культур (СХО и КФХ)</t>
  </si>
  <si>
    <t>Общее поголовье крупного рогатого скота (СХО и КФХ)</t>
  </si>
  <si>
    <t>03</t>
  </si>
  <si>
    <t>Содержание скотомогильников и мест захоронения животных</t>
  </si>
  <si>
    <t>0510309020</t>
  </si>
  <si>
    <t>кассовое исполнение на конец отчетного года</t>
  </si>
  <si>
    <t>Отношение фактических расходов на конец отчетного периода, нарастающим итогом, к оценке расходов на отчетный год</t>
  </si>
  <si>
    <t>Общее поголовье коров (СХО  и КФХ)</t>
  </si>
  <si>
    <t>Обоснование отклонений значений целевого показателя (индикатора)</t>
  </si>
  <si>
    <t>В рамках реализации муниципальной программы не осуществляется оказание муниципальных услуг муниципальными учреждениями,  поэтому отчет не формируется</t>
  </si>
  <si>
    <t>Подпрограмма 1. Развитие сельского хозяйства и расширение рынка сельскохозяйственной продукции</t>
  </si>
  <si>
    <t>Эффективность  использования средств бюджета МО на реализацию мероприятий муниципальной подпрограммы 5.1.</t>
  </si>
  <si>
    <t>1.Оценка степени соответствия запланированному уровню расходов муниципальной подпрогр. по с/х-МП 5.1.СРмп</t>
  </si>
  <si>
    <t>В сельхозорганизациях района в последние годы наблюдается тенденция  значительного увеличения поголовья коров. Это связано со строительством новых молочно-товарных ферм и комплексов, а также с ростом цен на молоко-сырье.</t>
  </si>
  <si>
    <t>Постановление Администрации муниципального образования «Муниципальный округ Вавожский район Удмуртской Республики»</t>
  </si>
  <si>
    <t>начальник сектора отдела экономического развития</t>
  </si>
  <si>
    <t>Т.А. Торопова</t>
  </si>
  <si>
    <t>2.Оценка степени соответствия запланированному уровню расходов муниципальной подпрограммы по малому предпринимательству СРмп</t>
  </si>
  <si>
    <t>Р план.= 253,4т.руб.</t>
  </si>
  <si>
    <t>Иноземцева Л.Л.</t>
  </si>
  <si>
    <t>Торопова Т.А.</t>
  </si>
  <si>
    <t>Наименование муниципальной программы:</t>
  </si>
  <si>
    <t xml:space="preserve">Наименование муниципальной программы:               </t>
  </si>
  <si>
    <t xml:space="preserve">Наименование муниципальной программы:           </t>
  </si>
  <si>
    <r>
      <t xml:space="preserve">Форма 8. </t>
    </r>
    <r>
      <rPr>
        <b/>
        <sz val="11"/>
        <color indexed="8"/>
        <rFont val="Times New Roman"/>
        <family val="1"/>
      </rPr>
      <t xml:space="preserve">Результаты оценки эффективности муниципальной  программы </t>
    </r>
  </si>
  <si>
    <t>Отдел экономического развития</t>
  </si>
  <si>
    <t>Оказана информационная поддержка субъектам малого и среднего предпринимательства, в том числе начинающим предпринимателям: более 400 МСП получили информационные материалы по развитию бизнеса по эл.почте. Более 100 ед. информационного материала было размещено на официальном сайте Вавожского района для субъектов МСП.</t>
  </si>
  <si>
    <t xml:space="preserve">Отдел сельского хозяйства </t>
  </si>
  <si>
    <t>06</t>
  </si>
  <si>
    <t>Предоставление консультационных услуг сельхозтоваропроизводителям по вопросам агрономии, зоотехнии, налогообложения и другим вопросам, отнесенным к сфере агропромышленного комплекса</t>
  </si>
  <si>
    <t>Выявление и поощрение лучших коллективов и работников, популяризация достижений в отрасли сельского хозяйства района</t>
  </si>
  <si>
    <t>Подготовка и участие сельскохозяйственных товаропроизводителей в республиканской выставке-ярмарке "Золотая осень", ярмарке фермерской продукции "Своё"</t>
  </si>
  <si>
    <t>Пропаганда (популяризация) достижений в отрасли сельского хозяйства района</t>
  </si>
  <si>
    <t>Исполнение установленных функций в области сельского хозяйства</t>
  </si>
  <si>
    <t>07</t>
  </si>
  <si>
    <t>Повышение эффективности сельскохозяйственного производства, повышение квалификации руководителей и специалистов сельскохозяйственных организаций района</t>
  </si>
  <si>
    <t>08</t>
  </si>
  <si>
    <t>Реализация комплекса мер, направленных на обеспечение квалифицированными кадрами сельскохозяйственных организаций Вавожского района</t>
  </si>
  <si>
    <t xml:space="preserve">Реализация комплекса мер, направленных на обеспечение квалифицированными кадрами сельскохозяйственных организаций района (подготовка молодых специалистов и их последующее трудоустройство в организации агропромышленного комплекса Вавожского района </t>
  </si>
  <si>
    <t>09</t>
  </si>
  <si>
    <t>Снижение площади засоренности земельных участков борщевиком Сосновского, обеспечение защиты сельскохозяйственных угодий от зарастания сорными растениями.</t>
  </si>
  <si>
    <t>Проведение мероприятий по предотвращению распространения и уничтожению борщевика Сосновского</t>
  </si>
  <si>
    <t>Организация участия муниципального образования во всероссийских мероприятиях, реализуемых в соответствии с ФЦП "Устойчивое развитие сельских территорий на 2014-2017 годы и на период до 2021года", государственной программы "Комплексное развитие сельских территорий"</t>
  </si>
  <si>
    <t>В 2022 году специалистами отдела по согласованию с ветеринарной службой Можгинской межрайонной ССББж осуществлялся контроль состояния мест захоронения животных, были проведены 2выездные провеки. А также проведены совместные учения по АЧС (афприканская чума свиней) на базе Колхоза (СХПК)им.Мичурина.</t>
  </si>
  <si>
    <t>Ежеквартально проводился анализ хозяйственно-финансовой деятельности хозяйств района, а также итоги сельхозтоваропроизводителей в целом по году. В Министерство сельского хозяйства  ежеквартально готовились паспорта о производственно-финансовой деятельности  в разрезе хозяйств и свод по району, по животноводству - ежемесячно предоставлялась отчетность по ф.24, отчеты по племенному учету, по строительсту животноводческих объектов, по растениеводству - по итогам сева, по итогам уборки, а также по запросам министерства еженедельно в 4 квартале предоставлялась информация о потребности и наличии минеральных удобрений, . По запросам вышестоящих органов (Министерства СХи П УР, Правительства УР) , а также в отдел экономического развития Администрации предоставлялась информация о деятельности хозяйств района.</t>
  </si>
  <si>
    <t xml:space="preserve">В отчетном году дела о банкротстве не возбуждались. </t>
  </si>
  <si>
    <t xml:space="preserve">Проведение подготовительной работы по предоставлению социальных выплат на строительство (приобретение) жилья гражданам РФ, в т.ч. и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 </t>
  </si>
  <si>
    <t>Количество субъектов среднего предпринимательства - юридические лица</t>
  </si>
  <si>
    <t>Количество учитываемых мероприятий</t>
  </si>
  <si>
    <t>Оценка степени реализации мероприятий муниципальной программы,  СМмп = Мв/М</t>
  </si>
  <si>
    <t>Рфакт.= 271,8 т.руб.</t>
  </si>
  <si>
    <t>СРмп =  271,8:276,8=0,98</t>
  </si>
  <si>
    <t>Эбс = 1/0,98= 1,02</t>
  </si>
  <si>
    <t>Эмп = 0,98*1,02 =1,0</t>
  </si>
  <si>
    <t xml:space="preserve">Результаты оценки эффективности муниципальной программы за 2022 год
</t>
  </si>
  <si>
    <t>Следовательно, эффективность реализации муниципальной программы - высокая</t>
  </si>
  <si>
    <t xml:space="preserve"> Отчет о достигнутых значениях целевых показателей (индикаторов) муниципальной программы по состоянию на 01.01.2024 года</t>
  </si>
  <si>
    <t>"Создание условий для устойчивого экономического развития"</t>
  </si>
  <si>
    <t>Наименование программы "Создание условий для устойчивого экономического развития"</t>
  </si>
  <si>
    <t xml:space="preserve"> Отчет о выполнении основных мероприятий муниципальной программы по состоянию на 01.01.2024 года</t>
  </si>
  <si>
    <t>2015-2028 годы</t>
  </si>
  <si>
    <t xml:space="preserve">Оказание информационной и консультационной поддержки субъектам МСП, в том числе начинающим предпринимателям, в рамках региональных проектов: 
- "Акселерация субъектов МСП"
- обеспечение оказания комплекса услуг, сервисов и мер поддержки субъектам МСП в центрах "Мой бизнес", развитие и обеспечение деятельности системы микрофинансирования в целях ускоренного развития субъектов МСП, создание и (или) обеспечение деятельности промышленных (индустриальных) парков, субсидирование части затрат по оплате лизинговых платежей по договорам лизинга, субсидирование процентов (процентных ставок) по кредитам, займам, ссудам, привлекаемым государственными организациями инфраструктуры поддержки МСП в целях оказания поддержки субъектам МСП, развитие и обеспечение деятельности системы бизнес-инкубирования;
-"Популяризация предпринимательства":
- реализация мер, направленных на популяризацию роли предпринимательства. Информационная поддержка субъектов МСП по оказанию имущественной поддержки субъектам МСП в виде передачи в пользование государственного имущества на льготных условиях
</t>
  </si>
  <si>
    <t>Группа по определению поставщиков, подрядчиков, исполнителей</t>
  </si>
  <si>
    <t>Отдел по управлению мун. имуществом</t>
  </si>
  <si>
    <t xml:space="preserve">Администрация Вавожского района, Отдел эконом. развития </t>
  </si>
  <si>
    <t xml:space="preserve">Малым и средним бизнесом получено кредитов в 2023 году: Удмуртским государственным фондом поддержки малого предпринимательства принято 4 заявки от СМП на сумму - 6,8 млн руб., одобрена одна заявка на сумму 1,3 млн руб. Информирование МСП о мерах гос. поддержки проводится на официальном сайте Вавожского района и на официальных сайтах организаций инфраструктуры, информационном стенде, на сайте ВК в группе муниципального образования и в группе МСП (предпринимательство) в месенджере Вайбер. </t>
  </si>
  <si>
    <t xml:space="preserve">В 2023 году три субъекта МСП имеют действующие арендуемые помещения предоставленные а аренду, площадью 51 кв. м </t>
  </si>
  <si>
    <r>
      <rPr>
        <b/>
        <sz val="9"/>
        <rFont val="Times New Roman"/>
        <family val="1"/>
      </rPr>
      <t xml:space="preserve">02.02.2023 года </t>
    </r>
    <r>
      <rPr>
        <sz val="9"/>
        <rFont val="Times New Roman"/>
        <family val="1"/>
      </rPr>
      <t>состоялась встреча с участием зам. министра экономики, представителей АНО «Корпорацией развития Удмуртской Республики», нач. филиала в Вавожском районе Республиканского центра социальных выплат, управляющий ДО № 3349/28/10 в с. Вавож Удмуртского регионального филиала АО «Россельхозбанк», предпринимателями и самозанятыми гражданами Вавожского района. Мероприятие посетило – 15 субъектов МС</t>
    </r>
    <r>
      <rPr>
        <b/>
        <sz val="9"/>
        <rFont val="Times New Roman"/>
        <family val="1"/>
      </rPr>
      <t xml:space="preserve">П. 06.04.2023 года </t>
    </r>
    <r>
      <rPr>
        <sz val="9"/>
        <rFont val="Times New Roman"/>
        <family val="1"/>
      </rPr>
      <t>состоялась рабочая встреча совместно с представителями Министерства экономики. Мероприятие посетило 5 руководителей МСП.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rFont val="Times New Roman"/>
        <family val="1"/>
      </rPr>
      <t>В мае-июне 2023</t>
    </r>
    <r>
      <rPr>
        <sz val="9"/>
        <rFont val="Times New Roman"/>
        <family val="1"/>
      </rPr>
      <t xml:space="preserve"> один предприниматель принял участие в программе «Азбука предпринимателя» для молодых предпринимателей до 25 лет, претендующих на получение гранта. Получила грант.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29.06.2023 года</t>
    </r>
    <r>
      <rPr>
        <sz val="9"/>
        <rFont val="Times New Roman"/>
        <family val="1"/>
      </rPr>
      <t xml:space="preserve"> была организована встреча в раках консультационного дня, в актовом зале Администрации, с участием представителей АНО «Корпорацией развития Удмуртской Республики», предпринимателями и самозанятыми гражданами Вавожского района. Приняли участие 10 человек. </t>
    </r>
    <r>
      <rPr>
        <b/>
        <sz val="9"/>
        <rFont val="Times New Roman"/>
        <family val="1"/>
      </rPr>
      <t xml:space="preserve">18.08.2023 года </t>
    </r>
    <r>
      <rPr>
        <sz val="9"/>
        <rFont val="Times New Roman"/>
        <family val="1"/>
      </rPr>
      <t xml:space="preserve">состоялась встреча в актовом зале Администрации, с участием зам.Председателя Правительства УР, главой Вавожского района, председателя Совета депутатов, предпринимателями, самозанятыми, руководителями хозяйств и КФХ. Приняли участие 21 человек. </t>
    </r>
    <r>
      <rPr>
        <b/>
        <sz val="9"/>
        <rFont val="Times New Roman"/>
        <family val="1"/>
      </rPr>
      <t xml:space="preserve">14.09.2023 года </t>
    </r>
    <r>
      <rPr>
        <sz val="9"/>
        <rFont val="Times New Roman"/>
        <family val="1"/>
      </rPr>
      <t>состоялась встреча и.о. прокурора Республики, Уполномоченного по защите прав предпринимателей в УР, начальника отдела по сопровождению инвестиционных проектов АНО «Корпорация развития УР», начальника отдела развития малых форм хозяйствования Министерства сельского хозяйства и продовольствия УР, Главы Кизнерского района, Зам. Главы Зорина С.В., прокурора Вавожского района Осипова А.В. с предпринимательским сообществом Кизнерского и Вавожского районов в режиме ВКС. На встрече присутствовала 12 человек.</t>
    </r>
  </si>
  <si>
    <t xml:space="preserve">Объем закупок осуществленных у субъектов малого предпринимательства в отчетном году составил 79,722 млн рублей.  </t>
  </si>
  <si>
    <r>
      <rPr>
        <b/>
        <sz val="9"/>
        <rFont val="Times New Roman"/>
        <family val="1"/>
      </rPr>
      <t>26.05.2023 года</t>
    </r>
    <r>
      <rPr>
        <sz val="9"/>
        <rFont val="Times New Roman"/>
        <family val="1"/>
      </rPr>
      <t xml:space="preserve"> в малом зале Вавожского РДК состоялось торжественное мероприятие посвященное Дню Российского предпринимательства. Приняли участие 41 чел. Глава муниципального образования «Муниципального образования Вавожский район Удмуртской Республики» О.П. Овчинников и председатель Совета депутатов А.А. Шишкин поздравили предпринимателей с профессиональным праздником.
</t>
    </r>
  </si>
  <si>
    <t>Отдел эконом. развития, Отдел культуры</t>
  </si>
  <si>
    <t>В 2023 году Колхоз (СХПК) им.Мичурина принимал участие в ярмарке на ипподроме г. Ижевск с собственной продукцией</t>
  </si>
  <si>
    <r>
      <t>Подпрограмма 3 «</t>
    </r>
    <r>
      <rPr>
        <b/>
        <sz val="9"/>
        <color indexed="8"/>
        <rFont val="Times New Roman"/>
        <family val="1"/>
      </rPr>
      <t xml:space="preserve">Поддержка социально ориентированных некоммерческих организаций» </t>
    </r>
  </si>
  <si>
    <t>Обеспечение информацией информационного сайта Администрации Вавожского района, объединяющей и представляющей в сети Интернет общественно значимую информацию о поддержке социально ориентированных некоммерческих организаций района</t>
  </si>
  <si>
    <t>2023-2028 годы</t>
  </si>
  <si>
    <t>Обеспечение информацией на сайте Администрации Вавожского района, открытость, гласность</t>
  </si>
  <si>
    <t>Освещение деятельности социально ориентированных некоммерческих организаций через муниципальные средства массовой информации</t>
  </si>
  <si>
    <t>Показатель характеризует открытость информации о деятельности социально ориентированных некоммерческих организаций</t>
  </si>
  <si>
    <t>Ведение реестра социально ориентированных некоммерческих организаций, которым оказывается поддержка</t>
  </si>
  <si>
    <t>Показатель характеризует открытость информации о деятельности и поддержке социально ориентированных некоммерческих организаций</t>
  </si>
  <si>
    <t>Привлечение социально ориентированных некоммерческих организаций к участию в конкурсах и целевых программах различных уровней, касающихся поддержки социально ориентированных некоммерческих организаций, и их реализации</t>
  </si>
  <si>
    <t>Участвуя в различных республиканских и районных конкурсах получение субсидий, грантов на реализацию проектов</t>
  </si>
  <si>
    <t>Оказание содействия в проведении социально ориентированными некоммерческими организациями публичных мероприятий на территории Вавожского района</t>
  </si>
  <si>
    <t>Координация взаимодействия социально ориентированных некоммерческих организаций со структурными подразделениями Администрации Вавожского района, территориальными подразделениями федеральных органов власти</t>
  </si>
  <si>
    <t>Проведение семинаров, совещаний, конференций, иных мероприятий с участием социально ориентированных некоммерческих организаций</t>
  </si>
  <si>
    <t>Координация взаимодействия социально ориентированных некоммерческих организаций со структурными подразделениями Администрации Юкаменского района, территориальными подразделениями федеральных органов власти</t>
  </si>
  <si>
    <t>Оказание имущественной поддержки социально ориентированным некоммерческим организациям путем фактического пользования такими некоммерческими организациями муниципальным имуществом (помещениями), которое находится в оперативном управлении муниципальных учреждений</t>
  </si>
  <si>
    <t>Проведение мероприятий по подготовке проектов межевания земельных участков и проведению кадастровых работ</t>
  </si>
  <si>
    <t>Вовлечение в хозяйственный  оборот невостребованных земельных долей, увеличение общей посевной площади</t>
  </si>
  <si>
    <t>Отдел эконом. развития</t>
  </si>
  <si>
    <r>
      <t>Подпрограмма 3 «</t>
    </r>
    <r>
      <rPr>
        <b/>
        <sz val="8.5"/>
        <color indexed="8"/>
        <rFont val="Times New Roman"/>
        <family val="1"/>
      </rPr>
      <t xml:space="preserve">Поддержка социально ориентированных некоммерческих организаций» </t>
    </r>
  </si>
  <si>
    <t>Количество социально ориентированных некоммерческих организаций</t>
  </si>
  <si>
    <t>Количество проектов, поданных социально ориентированными некоммерческими организациями для участия в различных Конкурсах, в том числе в Фонд Президентских грантов</t>
  </si>
  <si>
    <t>Количество граждан, охваченных социально значимыми проектами и программами СОНКО</t>
  </si>
  <si>
    <t>Количество публикаций о деятельности СОНКО и ТОС в СМИ, на сайте муниципального образования «Муниципальный округ Вавожский район Удмуртской Республики»</t>
  </si>
  <si>
    <t>Отдел по молодёжной политике, физ. культуре и спорту</t>
  </si>
  <si>
    <t>Темп роста оборота розничной торговли увеличился почти на 2 % в сравнении с прошлым годом.</t>
  </si>
  <si>
    <t xml:space="preserve">В 2023 показатель увеличился по сравлению с 2022 на 0,69 %. </t>
  </si>
  <si>
    <r>
      <t>Развивается производственная сфера - наращиваются объемы производства, повышается культура производства, расширяется номенклатура выпускаемых изделий, повышается их качество.
По данным Единого реестра СМСП Федеральной налоговой службы России (ФНС) на 01.01.2024 г. осуществляли свою деятельность 2 средних и 54 малых предприятий, численность занятых на данных предприятиях составила соответственно</t>
    </r>
    <r>
      <rPr>
        <sz val="8.8"/>
        <color indexed="10"/>
        <rFont val="Times New Roman"/>
        <family val="1"/>
      </rPr>
      <t xml:space="preserve"> </t>
    </r>
    <r>
      <rPr>
        <sz val="8.8"/>
        <rFont val="Times New Roman"/>
        <family val="1"/>
      </rPr>
      <t xml:space="preserve">420 и 851 человек. Кроме этого осуществляли свою деятельность 329 ИП и 98 наемных работника. В 2022 г. данный показатель был равен 273 ИП и 167 наемных работников. Доля трудоустроенных в среднем и малом бизнесе в 2023 г. составило 33,3 % от общей численности занятых в экономике района.                                                                                     По состоянию на 12.01.2024 г. самозанятость зарегистрировали 702 чел.                    </t>
    </r>
  </si>
  <si>
    <t>Отчет о финансовой оценка применения мер муниципального регулирования по состоянию на 1.01.2024 года</t>
  </si>
  <si>
    <t>Отчет о выполнении сводных показателей муниципальных заданий на оказание муниципальных услуг (выполнение работ) по состоянию на 1.01.2024 года</t>
  </si>
  <si>
    <t xml:space="preserve">Результаты оценки эффективности муниципальной программы за 2023 год
</t>
  </si>
  <si>
    <t>Создание условий для устойчивого экономического развития</t>
  </si>
  <si>
    <t>Поддержка социально ориентированных некоммерческих организаций</t>
  </si>
  <si>
    <t>Лохтин А.В.</t>
  </si>
  <si>
    <t>единиц на 10 тыс. человек населения</t>
  </si>
  <si>
    <t>Информирование субъектов малого и среднего предпринимательства о мерах государственной поддержки субъектов малого и среднего предпринимательства в Удмуртской Республике.  Оказание содействия в получении государственной поддержки</t>
  </si>
  <si>
    <t>Размещение нестационарных торговых объектов и проведение ярмарок на территории муниципального образования "Муниципальный округ Вавожский район Удмуртской Республики"</t>
  </si>
  <si>
    <t>Участие Вавожского района в республиканских конкурсах в целях получения грантов на поддержку и развитие малого и среднего предпринимательства</t>
  </si>
  <si>
    <t>Формирование инвестиционных площадок, а так же информирование субъектов МСП и потенциальных инвесторов о сформированных инвестиционных площадках на территории Вавожского района.</t>
  </si>
  <si>
    <t>11</t>
  </si>
  <si>
    <t>12</t>
  </si>
  <si>
    <t xml:space="preserve">Администрация Вавожского район, Отдел эконом. развития </t>
  </si>
  <si>
    <t>Отдел эконом. развития, Отдел с/хоз-ва</t>
  </si>
  <si>
    <t>Содействие развития малого и среднего предпринимательства. Пропаганда (популяризация) достижений субъектов малого и среднего предпринимательства</t>
  </si>
  <si>
    <t>Привлечение инвесторов на территорию Вавожского района</t>
  </si>
  <si>
    <t>Помощь в организации предпринимательской деятельности. Увеличение количества и численности занятых в сфере МСП, включая индивидуальных предпринимателей. Увеличение количества субъектов МСП, выведенных на экспорт при поддержке центров (агентств) координации поддержки экспортноориентированных субъектов МСП. Увеличение оборота и доли обрабатывающей промышленности в обороте субъектов МСП. Увеличение количества и численности занятых в сфере МСП, включая индивидуальных предпринимателей. 05.2.1-05.2.4</t>
  </si>
  <si>
    <t>Информированность о мерах государственной поддержки субъектов малого и среднего предпринимательства, а также о мерах поддержки социального предпринимательства. Получение государственной поддержки.</t>
  </si>
  <si>
    <t>Предоставление субъектам малого и среднего предпринимательства место под размещение нестационарного торгового объекта и объектов для осуществления развозной торговли, торговых мест на ярмарках и розничных рынках</t>
  </si>
  <si>
    <t>Получение дополнительных финансовых средств  на поддержку и развитие малого и среднего предпринимательства в Вавожском районе</t>
  </si>
  <si>
    <t>Ведется Схема размещения нестационарных торговых объектов.</t>
  </si>
  <si>
    <r>
      <t>В</t>
    </r>
    <r>
      <rPr>
        <b/>
        <sz val="9"/>
        <rFont val="Times New Roman"/>
        <family val="1"/>
      </rPr>
      <t xml:space="preserve"> мае-июне 2023</t>
    </r>
    <r>
      <rPr>
        <sz val="9"/>
        <rFont val="Times New Roman"/>
        <family val="1"/>
      </rPr>
      <t xml:space="preserve"> один предприниматель принял участие в программе «Азбука предпринимателя» для молодых предпринимателей до 25 лет, претендующих на получение гранта. Получила грант.</t>
    </r>
  </si>
  <si>
    <t xml:space="preserve">На постоянной основе актуализируется и выставляется информация по инвестиционным площадкам на сайт, предоставляется в АНО "Корпорация развития Удмуртской республики".  </t>
  </si>
  <si>
    <t>Отдел эконом. развития, Отдел по управл.мун. имуществом</t>
  </si>
  <si>
    <t>Отдел эконом. развития, Отдел по управл. мун. имуществом</t>
  </si>
  <si>
    <r>
      <t xml:space="preserve">В 2023 году трем субъектам МСП предоставлены данные об объектах недвижимого имущества. Вносятся изменения в </t>
    </r>
    <r>
      <rPr>
        <sz val="9"/>
        <rFont val="Times New Roman"/>
        <family val="1"/>
      </rPr>
      <t>Перечень муниципального имущества муниципального образования «Муниципальный округ Вавожский район Удмуртсколй Республики»</t>
    </r>
  </si>
  <si>
    <t>Оказана информационная поддержка субъектам МСП, в том числе начинающим предпринимателям: более 400 МСП получили информационные материалы по развитию бизнеса по эл.почте. Более 100 ед. информационного материала было размещено на официальном сайте Вавожского района для субъектов МСП.</t>
  </si>
  <si>
    <t xml:space="preserve">МСП получено кредитов в 2023 году: Удмуртским государственным фондом поддержки малого предпринимательства принято 4 заявки от СМП на сумму - 6,8 млн руб., одобрена одна заявка на сумму 1,3 млн руб. Информирование МСП о мерах гос. поддержки проводится на официальном сайте Вавожского района и на официальных сайтах организаций инфраструктуры, информационном стенде, на сайте ВК в группе муниципального образования и в группе МСП (предпринимательство) в месенджере Вайбер. </t>
  </si>
  <si>
    <t xml:space="preserve"> "Создание условий для устойчивого экономического развития"</t>
  </si>
  <si>
    <t xml:space="preserve"> Отчет о расходах на реализацию муниципальной программы за счет всех источников финансирования по состоянию на 01.01.2024 года</t>
  </si>
  <si>
    <t>Отчет: Сведения о внесенных за отчетный период изменениях в муниципальную программу по состоянию на 01.01.2024 года</t>
  </si>
  <si>
    <r>
      <t xml:space="preserve">Наименование муниципальной программы             </t>
    </r>
    <r>
      <rPr>
        <b/>
        <sz val="12"/>
        <rFont val="Times New Roman"/>
        <family val="1"/>
      </rPr>
      <t xml:space="preserve"> "Создание условий для устойчивого экономического развития"</t>
    </r>
  </si>
  <si>
    <t>Зорин С.В.</t>
  </si>
  <si>
    <t>Рфакт.= 33,04 т.руб.</t>
  </si>
  <si>
    <t>Р план.= 33,04 т.руб.</t>
  </si>
  <si>
    <t>СРмп =  33,04: 33,04 = 1</t>
  </si>
  <si>
    <r>
      <rPr>
        <b/>
        <sz val="11"/>
        <color indexed="8"/>
        <rFont val="Times New Roman"/>
        <family val="1"/>
      </rPr>
      <t>СПмп</t>
    </r>
  </si>
  <si>
    <r>
      <t>СМ</t>
    </r>
    <r>
      <rPr>
        <b/>
        <sz val="11"/>
        <color indexed="8"/>
        <rFont val="Times New Roman"/>
        <family val="1"/>
      </rPr>
      <t>мп</t>
    </r>
  </si>
  <si>
    <r>
      <t>СР</t>
    </r>
    <r>
      <rPr>
        <b/>
        <sz val="11"/>
        <color indexed="8"/>
        <rFont val="Times New Roman"/>
        <family val="1"/>
      </rPr>
      <t>мп</t>
    </r>
  </si>
  <si>
    <t>Среднемесячная заработная плата работников кр. и ср. предприятий в 2023 году увеличилась почти на 9,8 % к уровню 2022. Увеличение показателя связано с ростом заработной платы работников сельскохоз. организаций на 113,44 %. Для расчета прогнозных показателей применены темпы роста согласно прогноза социально-экономического развития муниципального образования "МО Вавожский район УР" 2023 и плановый период 2024 и 2025, утверждено постановлением Администрации Вавожского района от 12.12.2023 № 1350, на основе метод. рекомендаций Минэкономразвития РФ, сценарных условий функционирования экономики РФ и основных параметров прогноза СЭР РФ на 2024 и плановый период 2025 и 2026.</t>
  </si>
  <si>
    <t>Количество занятых в экономике по состоянию на 01.01.2024 года незничительно уменьшилось на 5,53 %</t>
  </si>
  <si>
    <t xml:space="preserve"> В 2023 году в отрасли растениеводства наблюдается снижение производства зерна, картофеля и кормов.Это связано с почвенной засухой, в связи с чем был введен режим ЧС. В животнводстве наблюдается рост производства   молока  на 9,5 % к уровню 2022. Производство мяса выросло на 1,5% к уровню прошлого года.</t>
  </si>
  <si>
    <t>В результате почвенной засухи в 2023 году объемы производства зерна по двум категориям производителей  резко снизились (на 42% к уровню 2022г и на 36% к плановому значению).</t>
  </si>
  <si>
    <t xml:space="preserve">Значительный прирост объемов производства молока объясняется внедрением передовых технологий в молочном скотоводстве, увеличением скотомест в результате строительства и ввода в строй молочно-товарных ферм,а также наращиванием поголовья коров. </t>
  </si>
  <si>
    <t>Все сельскохозяйственные организации по итогам 2023 года сработали прибыльно.</t>
  </si>
  <si>
    <t>Посевные площади в 2023 году снизились на 258 га к уровню 2023 года. Снижение связано с тем, что увеличилась площадь под чистым паром, которая важна  для ведения севооборота.  Вместе с тем к палновому значению площадь выросла на 490 га.</t>
  </si>
  <si>
    <t xml:space="preserve"> Посевная площадь под зерновыми культурами снизилась на 752 га к плану, и на 1037 га к уровню прошлого года из-за того, что для растущего поголовья скота требуется увеличение площадей под кормовыми культурами. В связи с этим часть посевов озимой ржи хозяйства стали  убирать на зерносенаж для обеспечения кормами поголовье скота.</t>
  </si>
  <si>
    <t>В сельскохозяйственных организациях района наблюдается ежегодный  рост поголовья крупного рогатого скота.</t>
  </si>
  <si>
    <t xml:space="preserve">Рост продуктивности дойного стада  связан с высоким генпотенциалом маточного поголовья КРС, а также с внедрением новых высокоэффективных технологий доения коров (Доильный зал "Карусель" имеется уже в 2-х хозяйствах района) и совершенствованием рационов кормления животных. </t>
  </si>
  <si>
    <t>В сельскохозяйственные организации района (в СПК "Удмуртия") в 2023 прибыло 2 молодых специалиста, из которых  1  агроном   и 1 тракторист-машинист (окончил СПО). К концу года остался работать в хозяйстве 1 человек - агроном.</t>
  </si>
  <si>
    <t>В 2023 году  прошли обучение на семинарах, курсах повышения квалификации специалисты хозяйств -8 человек,  прошли обучение на курсах проф.переподготовки работники масс.профессий - 7 человек.</t>
  </si>
  <si>
    <t>Увеличение заработной платы
 произошло в связи с ростом МРОТ и увеличения объемов производства продукции в животноводстве.</t>
  </si>
  <si>
    <t>Реализация комплекса мер, связанных с оказанием финансовой поддержки в виде предоставления субсидий из бюджетов всех уровней</t>
  </si>
  <si>
    <t>Создание благоприятных условий для развития отрасли сельского хозяйства,улучшение социальных условий жизни сельского населения. Содействие устойчивому развитию сельских территорий.</t>
  </si>
  <si>
    <t>Реализация установленных полномочий (функций) управлением сельского хозяйства Администрации Вавожского района</t>
  </si>
  <si>
    <t>Управление сельского хозяйства реорганизовано  в 2018 году в отдел сельского хозяйства.</t>
  </si>
  <si>
    <t>Обеспечение благополучной эпизоотической обстановки натерритории района,охраны окружающей среды,недопущения возникновения и распространения инфекционнных и инвазионных заболеваний животных, вт.ч. И болезней,общих лдля человека и животных</t>
  </si>
  <si>
    <t>Специалисты отдела сельского хозяйства в течение года  консультировали сельхозотоваропроизводителей по вопросам в области агрономии, зоотехнии, по оплате труда, бухгалтерскому учету,по  изменениям в трудовом законодательстве. Информировали руководителей и специалистов сельскохозяйственных организаций и глав КФХ об обучающих проектах в сфере АПК. Проводили консультацию с гражданами, желающими заключить соц.контракт с районным отделом соц.защиты населепния, для ведения ЛПХ.</t>
  </si>
  <si>
    <t>Подготовка кадров для сельскохозяйственных организаций в рамках целевого набора. Ппривлечение для работы в сельской местности кадров молодых специалистов.</t>
  </si>
  <si>
    <t>2023-2026 годы</t>
  </si>
  <si>
    <t>Проведение мероприятий  по подготовке проектов межевания земельных участков и проведению кадастровых работ</t>
  </si>
  <si>
    <t>Специалистами отдела сельского хозяйства и производства осуществлялась консультационная помощь сельхозтоваропроизводителям района в оформлении документов на получение субсидий в МСХ и П УР. За 2023 год в АПК Вавожского района получено гос.поддержки из бюджетов всех уровней в размере 224,6 млн руб. (в 2022 г. - 182,1 млн руб.), в т.ч. из бюджета РФ - 174,0 млн, из бюджета УР - 50,6 млн руб. Сельскохозяйственным организациям оказана государственная поддержка в сумме 191,8 млн.руб. (в 2022 г. - 169,5 млн руб.).</t>
  </si>
  <si>
    <t>В 2023 г. проведены районные конкурсы:по подготовке к проведению весенне-полевых работ,  в июле-августе проведен  месячник по санитарному состоянию жив.помещений, благоустройству ферм и качеству реализуемого молока. В июле проведен районный конкурс операторов машинного доения коров и подготовка участницы на республиканский конкурс в августе организована подготовка на 28-ой Всероссийский конкурс операторов машинного доения, на котором оператор машинного доения из СПК "Удмуртия" Курбатова О.П. заняла 2-е место на всероссийском конкурсе. В период весеннего сева организованы соревнования по итогам весенне-полевых работ, в сентябре подведены итоги конкурса по уборке урожая. В октябре-ноябре организован месячник по постановке техники на зимнее хранение. В марте проведено районное мероприятие по подведению итогов работы отрасли животноводства за 2022 г. В октябре проведено районное мероприятие, посвященное "Дню работника сельского хозяйства и перерабатывающей промышленности.</t>
  </si>
  <si>
    <t>В 2023 г. Колхоз (СХПК) им. Мичурина принимал участие в весенней выставке-ярмарке фермерской продукции, организованной Министерством сельского хозяйства и продовольствия Удмуртской Республики.</t>
  </si>
  <si>
    <t>В 2023 г. по программе "Комплексное развитие сельских территорий" 3 семьи получили соцвыплаты на строительство жилья и улучшили свои жилищные условия</t>
  </si>
  <si>
    <t>Организация участия муниципального образования во всероссийских мероприятиях, реализуемых в соответствии с ФЦП "Устойчивое развитие сельских территорий на 2014-2017 годы и на период до 2021 года", государственной программы "Комплексное развитие сельских территорий"</t>
  </si>
  <si>
    <t>Отдел сельского хозяйства, Отдел эконом. развития</t>
  </si>
  <si>
    <t xml:space="preserve">В 2023 г. специалистами отдела по согласованию с ветеринарной службой Можгинской межрайонной ССББж осуществлялся контроль состояния мест захоронения животных, были проведены 2 выездные провеки. </t>
  </si>
  <si>
    <t xml:space="preserve">Отделом осуществляются запрос по учебным заведениям АПК для привлечения в сельскохозяйственные организации кадров молодых специалистов. В течение 2023 года в район прибыло 2 молодых специалиста в СПК "Удмуртия", из которых 1 чел. окончил вуз (агроном) и 1 после окончания СПО (тракторист-машинист). </t>
  </si>
  <si>
    <t>Улучшение жилищных условий граждан и молодых специалистов, проживающих в сельской местности</t>
  </si>
  <si>
    <r>
      <rPr>
        <b/>
        <sz val="9"/>
        <rFont val="Times New Roman"/>
        <family val="1"/>
      </rPr>
      <t xml:space="preserve">02.02.2023 года </t>
    </r>
    <r>
      <rPr>
        <sz val="9"/>
        <rFont val="Times New Roman"/>
        <family val="1"/>
      </rPr>
      <t>состоялась встреча с участием зам. министра экономики, представителей АНО «Корпорацией развития Удмуртской Республики», нач. филиала в Вавожском районе Республиканского центра социальных выплат, управляющий ДО № 3349/28/10 в с. Вавож Удмуртского регионального филиала АО «Россельхозбанк», предпринимателями и самозанятыми гражданами Вавожского района. Мероприятие посетило – 15 субъектов МС</t>
    </r>
    <r>
      <rPr>
        <b/>
        <sz val="9"/>
        <rFont val="Times New Roman"/>
        <family val="1"/>
      </rPr>
      <t xml:space="preserve">П. 06.04.2023 года </t>
    </r>
    <r>
      <rPr>
        <sz val="9"/>
        <rFont val="Times New Roman"/>
        <family val="1"/>
      </rPr>
      <t>состоялась рабочая встреча совместно с представителями Министерства экономики. Мероприятие посетило 5 руководителей МСП.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rFont val="Times New Roman"/>
        <family val="1"/>
      </rPr>
      <t>В мае-июне 2023</t>
    </r>
    <r>
      <rPr>
        <sz val="9"/>
        <rFont val="Times New Roman"/>
        <family val="1"/>
      </rPr>
      <t xml:space="preserve"> один предприниматель принял участие в программе «Азбука предпринимателя» для молодых предпринимателей до 25 лет, претендующих на получение гранта. Получила грант. </t>
    </r>
    <r>
      <rPr>
        <b/>
        <sz val="9"/>
        <rFont val="Times New Roman"/>
        <family val="1"/>
      </rPr>
      <t>29.06.2023 года</t>
    </r>
    <r>
      <rPr>
        <sz val="9"/>
        <rFont val="Times New Roman"/>
        <family val="1"/>
      </rPr>
      <t xml:space="preserve"> была организована встреча в раках консультационного дня, в актовом зале Администрации, с участием представителей АНО «Корпорацией развития Удмуртской Республики», предпринимателями и самозанятыми гражданами Вавожского района. Приняли участие 10 человек. </t>
    </r>
    <r>
      <rPr>
        <b/>
        <sz val="9"/>
        <rFont val="Times New Roman"/>
        <family val="1"/>
      </rPr>
      <t xml:space="preserve">18.08.2023 года </t>
    </r>
    <r>
      <rPr>
        <sz val="9"/>
        <rFont val="Times New Roman"/>
        <family val="1"/>
      </rPr>
      <t xml:space="preserve">состоялась встреча в актовом зале Администрации, с участием зам.Председателя Правительства УР, главой Вавожского района, председателя Совета депутатов, предпринимателями, самозанятыми, руководителями хозяйств и КФХ. Приняли участие 21 человек. </t>
    </r>
    <r>
      <rPr>
        <b/>
        <sz val="9"/>
        <rFont val="Times New Roman"/>
        <family val="1"/>
      </rPr>
      <t xml:space="preserve">14.09.2023 года </t>
    </r>
    <r>
      <rPr>
        <sz val="9"/>
        <rFont val="Times New Roman"/>
        <family val="1"/>
      </rPr>
      <t>состоялась встреча и.о. прокурора Республики, Уполномоченного по защите прав предпринимателей в УР, начальника отдела по сопровождению инвестиционных проектов АНО «Корпорация развития УР», начальника отдела развития малых форм хозяйствования Министерства сельского хозяйства и продовольствия УР, Главы Кизнерского района, Зам. Главы Зорина С.В., прокурора Вавожского района Осипова А.В. с предпринимательским сообществом Кизнерского и Вавожского районов в режиме ВКС. На встрече присутствовала 12 человек.</t>
    </r>
  </si>
  <si>
    <t>Ежеквартально проводился анализ хозяйственно-финансовой деятельности хозяйств района, а также итоги сельхозтоваропроизводителей в целом по году. В Министерство сельского хозяйства  ежеквартально готовились паспорта о производственно-финансовой деятельности  в разрезе хозяйств и свод по району, по животноводству - ежемесячно предоставлялась отчетность по ф.24, отчеты по племенному учету, по строительсту животноводческих объектов, по растениеводству - по итогам сева, по итогам уборки, а также по запросам министерства еженедельно в 4 квартале предоставлялась информация о потребности и наличии минеральных удобрений. По запросам вышестоящих органов (Министерства СХи П УР, Правительства УР), а также в отдел экономического развития Администрации предоставлялась информация о деятельности хозяйств района.</t>
  </si>
  <si>
    <t xml:space="preserve">В отчетном 2023 г. дела о банкротстве не возбуждались. </t>
  </si>
  <si>
    <t>В течение 2023 г. специалистами отдела ежемесячно по форме 6 предоставлялась отчетность в Министерство сельского хозяйства и продовольствия, в Министерство экономики-ежеквартально отчет о ходе реализации инвестиционных проектов, по запросам планово-экономического отдела предоставлялась информация о планируемых к реализации и реализуемых на территории района проектах в сфере АПК. В 2023 г. введены в строй 2 корпуса коровника молочно-товарной фермы на 1712 скотомест в СХПК"Колхоз Колос". В СПК "Удмуртия" продолжается строительство роботизированной МТФ на 976 скотомест, 1 корпус введен в строй в октябре 2023 г. В СХПК-колхозе "Луч" запущен холодный двор на содержание 150 голов ремонтного молодняка . В КФХ реализуется два проекта по резведению молочного скота ( ИП Широбоков И.В. и ИП Багирова Ш.Р.к) и 1 проект по разведению мясного скота (ИП Гл.КФХ  Куликова А.С.). В строительство объектов живтноводства в 2023 году вложено 266 млн руб., в приобретение плем.молодняка  - 2,25 млн руб. Приобретено  сельскохозяйственной техники на сумму 279 млн руб. Всего инвестировано в АПК в 2023 году 547,2 млн руб.</t>
  </si>
  <si>
    <t xml:space="preserve">Отделом сельского хозяйства проводилась разъяснительная работа по оказанию финансовой помощи гражданам и молодым семьям (молодым специалистам), работающим на сельских территория, нуждающимся в жилье, а также осуществлялся прием документов, проводилась проверка представленных документов на получение соц.выплаты, подготовлен список участников программы и осуществлена подготовка  списка в очередь на получение социальной выплаты, пакеты документов на получение соц.выплат направлены в Министерство сельского хозяйства на рассмотрение и принятие решения о выдаче сертификатов на жилье. 
</t>
  </si>
  <si>
    <t>В 2023 г. определены земельные участки, на которых наблюдается наибольшее произрастание борщевиком Сосновского. Отделом сельского хозяйства проводилась информационная работа с  сельскохозяйственными товаропроизводителями  о мерах по борьбе с борщевиком Сосновского. Проведено скашивание части земельных участков, на которых наблюдается произрастание борщевика Сосновского  (сельскохозяйственные товаропроизводители и территориальные отделы Администрации).</t>
  </si>
  <si>
    <t>В 2023 годупроведено межевание земельного участка площадью 34,4 га, выполнены кадастровые работы по постановке зем.участка на кадастровый учет, после чего земельый участок передан в аренду ИП Миловидову А.М. для ведения сельскохозяйственной деятельности. В 2023 году получена субсидия в размере 69,7 тыс. руб.</t>
  </si>
  <si>
    <t>121</t>
  </si>
  <si>
    <t>0510900250</t>
  </si>
  <si>
    <t>05110L5990</t>
  </si>
  <si>
    <t>Отчет об использовании бюджетных ассигнований бюджета муниципального района на реализацию муниципальной программы по состоянию на 01.01.2024 года</t>
  </si>
  <si>
    <t xml:space="preserve">Создание условий для эффективного развития сельского хозяйства, улучшение социальных условий жизни сельского населения. </t>
  </si>
  <si>
    <t>"Создание условий для устойчивого экономического развития "</t>
  </si>
  <si>
    <t>средства бюджета Удмуртской Республики, планируемые к привлечению</t>
  </si>
  <si>
    <t>средства бюджетов поселений, входящих в состав Вавожского района</t>
  </si>
  <si>
    <t>иные источники</t>
  </si>
  <si>
    <t xml:space="preserve">СПмп = общую сумму СП делим на 12 (11,556:12=0,96)  </t>
  </si>
  <si>
    <t>В 2023 году Колхоз (СХПК) им.Мичурина принимал участие в весенней выставке-ярмарке фермерской продукции, организованной Министерством сельского хозяйства и продовольствия Удмуртской Республики.</t>
  </si>
  <si>
    <t>В 2022 году по программе "Комплексное развитие сельских территорий" 3 семьи получили соцвыплаты на строительство жилья и улучшили свои жилищные условия.</t>
  </si>
  <si>
    <t xml:space="preserve">Отделом осуществляются запрос по учебным заведениям АПК для привлечения в сельскохозяйственные организации кадров молодых специалистов. В течение 2023 года в район прибыло 2 молодых специалиста в СПК "Удмуртия" , из которых  1 чел.окончил  вуз (агроном) и 1 после окончания СПО (тракторист-машинист). </t>
  </si>
  <si>
    <t xml:space="preserve">Отделом сельского хозяйства проводилась разъяснительная работа по оказанию финансовой помощи  гражданам и молодым семьям (молодым специалистам), работающим на сельских территория, нуждающимся в жилье, а также осуществлялся прием документов, проводилась проверка представленных документов на получение соц.выплаты, подготовлен список участников программы и осуществлена подготовка  списка в очередь на получение социальной выплаты, пакеты документов на получение соц.выплат направлены в Министерство сельского хозяйства на рассмотрение и принятие решения о выдаче сертификатов на жилье. 
</t>
  </si>
  <si>
    <t>В 2023 годупроведено межевание земельного участка площадью 34,4га, выполнены кадастровые работы по постановке зем.участка на кадастровый учет, после чего земельый участок передан в аренду ИП Миловидову А.М. для ведения сельскохозяйственной деятельности. В 2023  году получена субсидия в размере 69,7 тыс.руб.</t>
  </si>
  <si>
    <t>Рфакт.= 388,459 тыс.руб.</t>
  </si>
  <si>
    <t>Р план.=388,859 тыс.руб.</t>
  </si>
  <si>
    <t>СРмп =  388,459:388,859 = 0,999</t>
  </si>
  <si>
    <t>Эбс =1,0/0,999=1,001</t>
  </si>
  <si>
    <t>Эмп =1,0*1,001=1,0</t>
  </si>
  <si>
    <t>Специалистами отдела сельского хозяйства и производства осуществлялась консультационная помощь сельхозтоваропроизводителям района в оформлении документов на получение субсидий в МСХ и П УР. За 2023 г. в АПК Вавожского района получено гос.поддержки из бюджетов всех уровней в размере 224,6 млн руб. ( в 2022 г. -182,1 млн руб.), в т.ч. из бюджета РФ - 174,0 млн, из бюджета УР - 50,6 млн руб. Сельскохозяйственным организациям оказана государственная поддержка в сумме 191,8 млн.руб. ( в 2022 г. - 169,5 млн руб.)</t>
  </si>
  <si>
    <t>В 2023 г. проведены районные конкурсы:по подготовке к проведению весенне-полевых работ, в июле-августе проведен месячник по санитарному состоянию жив.помещений, благоустройству ферм и качеству реализуемого молока. В июле проведен районный конкурс операторов машинного доения коров и подготовка участницы на республиканский конкурс в августе организована подготовка на 28-ой Всероссийский конкурс операторов машинного доения, на котором оператор машинного доения из СПК "Удмуртия" Курбатова О.П. заняла 2-е место на всероссийском конкурсе. В период весеннего сева организованы соревнования по итогам весенне-полевых работ, в сентябре подведены итоги конкурса по уборке урожая. В октябре-ноябре организован месячник по постановке техники на зимнее хранение. В марте проведено районное мероприятие по подведению итогов работы отрасли животноводства за 2022 г. В октябре проведено районное мероприятие, посвященное "Дню работника сельского хозяйства и перерабатывающей промышленности.</t>
  </si>
  <si>
    <t>В течение 2023 года специалистами отдела ежемесячно по форме 6 предоставлялась отчетность в Министерство сельского хозяйства и продовольствия, в Министерство экономики - ежеквартально отчет о ходе реализации инвестиционных проектов, по запросам планово-экономического отдела  предоставлялась информация о планируемых к реализации и реализуемых на территории района проектах в сфере АПК. В 2023 г. введены в строй 2 корпуса коровника молочно-товарной фермы на 1712 скотомест в СХПК"Колхоз Колос". В СПК "Удмуртия" продолжается строительство роботизированной МТФ на 976 скотомест, 1 корпус введен в строй в октябре 2023г. В СХПК-колхозе "Луч" запущен холодный двор на  содержание 150 голов ремонтного молодняка. В КФХ реализуется два проекта по резведению молочного скота (ИП Широбоков И.В. и ИП Багирова Ш.Р.к) и 1 проект по разведению мясного скота (ИП Гл.КФХ  Куликова А.С.). В строительство объектов живтноводства в 2023 году вложено 266 млн руб., в приобретение плем.молодняка - 2,25 млн руб. Приобретено  сельскохозяйственной техники на сумму 279 млн руб. Всего инвестировано в АПК в 2023 г. 547,2 млн руб.</t>
  </si>
  <si>
    <t>В 2023 году определены земельные участки, на которых наблюдается наибольшее произрастание борщевиком Сосновского. Отделом сельского хозяйства проводилась информационная работа с сельскохозяйственными товаропроизводителями  о мерах по борьбе с борщевиком Сосновского.Проведено скашивание части земельных участков, на которых наблюдается произрастание борщевика Сосновского (сельскохозяйственные товаропроизводители и территориальные отделы Администрации).</t>
  </si>
  <si>
    <t>Повышение узнаваемости и информирование населения о деятелньости НКО на территории района</t>
  </si>
  <si>
    <t>Популяризация деятельности НКО</t>
  </si>
  <si>
    <t>Реестр ведется, 3 НКО получают муниципальную поддержку в виде безвозмездного пользования имуществом</t>
  </si>
  <si>
    <t>НКО приняли участие в грантовых конкурсах различных уровней. Подано 7 заявок.</t>
  </si>
  <si>
    <t>Ежегодное проведение Форума гражданских инициатив</t>
  </si>
  <si>
    <t>Организовано бухгалетское сопровождение НКО со стороны Администрации</t>
  </si>
  <si>
    <t>Повысился уровень профессионализации НКО</t>
  </si>
  <si>
    <t>Оказание информационной и консультационной поддержки субъектам МСП, в том числе начинающим предпринимателям, в рамках региональных проектов: 
- "Акселерация субъектов МСП"
- обеспечение оказания комплекса услуг, сервисов и мер поддержки субъектам МСП в центрах "Мой бизнес", развитие и обеспечение деятельности системы микрофинансирования в целях ускоренного развития субъектов МСП, создание и (или) обеспечение деятельности промышленных (индустриальных) парков, субсидирование части затрат по оплате лизинговых платежей по договорам лизинга, субсидирование процентов (процентных ставок) по кредитам, займам, ссудам, привлекаемым государственными организациями инфраструктуры поддержки МСП в целях оказания поддержки субъектам МСП, развитие и обеспечение деятельности системы бизнес-инкубирования;
-"Популяризация предпринимательства":
- реализация мер, направленных на популяризацию роли предпринимательства. Информационная поддержка субъектов МСП по оказанию имущественной поддержки субъектам МСП в виде передачи в пользование государственного имущества на льготных условиях</t>
  </si>
  <si>
    <t>3 НКО предоставлены помещения в безвозмедное пользование 51.45 кв.м.: УОО "ЦПМИ" 12 кв.м., УРОО "Центр социокультурных инициатив" 14.45 кв.м., МОДРО в Вавожксом районе "Содействие" 28,15 кв.м. ООО "Вавожское районное общество охотников и рыболовов" предоставлен земельный участок в аренду 2266 км.м.</t>
  </si>
  <si>
    <t>Меры муниципального регулирования не предусмотрены, поэтому отчет не составляется</t>
  </si>
  <si>
    <t xml:space="preserve">Подпрограмма 3 «Поддержка социально ориентированных некоммерческих организаций» </t>
  </si>
  <si>
    <t>Подпрограмма 3 «Поддержка социально ориентированных некоммерческих организаций» не финансируется</t>
  </si>
  <si>
    <t xml:space="preserve">СПмп = общую сумму СП делим на 5 (5:5=1)  </t>
  </si>
  <si>
    <t xml:space="preserve">СПмп = общую сумму СП делим на 19 (18,56:19=0,98)  </t>
  </si>
  <si>
    <t>Эмп =1*1=1</t>
  </si>
  <si>
    <t>Эбс = 1/1=1</t>
  </si>
  <si>
    <t xml:space="preserve">Число субъектов малого и среднего предпринимательства на 31.12.2023 увеличилось по сравнению с 2022 с 237,94 единиц на 10 тыс.населения до 278,44 единиц на 10 тыс.населения (на 17,02% к уровню 2022 г.). Рост связан с увеличением вновь открывшихся индивидуальных предпринимателей, которые воспользовались государственной помощью, а именно социальными контрактами, льготными микрозаймами.Так же была проведена работа с неформальной занятостью.
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</si>
</sst>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00000"/>
    <numFmt numFmtId="187" formatCode="#,##0.000"/>
    <numFmt numFmtId="188" formatCode="mmm/yyyy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.8"/>
      <name val="Times New Roman"/>
      <family val="1"/>
    </font>
    <font>
      <b/>
      <u val="single"/>
      <sz val="9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.8"/>
      <color indexed="10"/>
      <name val="Times New Roman"/>
      <family val="1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8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.5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sz val="9"/>
      <color indexed="60"/>
      <name val="Times New Roman"/>
      <family val="1"/>
    </font>
    <font>
      <sz val="9"/>
      <color indexed="8"/>
      <name val="Calibri"/>
      <family val="2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1"/>
      <name val="Calibri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.5"/>
      <color theme="1"/>
      <name val="Times New Roman"/>
      <family val="1"/>
    </font>
    <font>
      <sz val="11"/>
      <color theme="1"/>
      <name val="Times New Roman"/>
      <family val="1"/>
    </font>
    <font>
      <b/>
      <sz val="8.5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FF0000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rgb="FFC00000"/>
      <name val="Times New Roman"/>
      <family val="1"/>
    </font>
    <font>
      <sz val="9"/>
      <color theme="1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rgb="FF595959"/>
      </right>
      <top>
        <color indexed="63"/>
      </top>
      <bottom>
        <color indexed="63"/>
      </bottom>
    </border>
    <border>
      <left style="medium">
        <color rgb="FF595959"/>
      </left>
      <right>
        <color indexed="63"/>
      </right>
      <top>
        <color indexed="63"/>
      </top>
      <bottom>
        <color indexed="63"/>
      </bottom>
    </border>
    <border>
      <left style="medium">
        <color rgb="FF595959"/>
      </left>
      <right style="medium">
        <color rgb="FF595959"/>
      </right>
      <top style="medium">
        <color rgb="FF595959"/>
      </top>
      <bottom style="medium">
        <color rgb="FF595959"/>
      </bottom>
    </border>
    <border>
      <left>
        <color indexed="63"/>
      </left>
      <right style="medium">
        <color rgb="FF595959"/>
      </right>
      <top style="medium">
        <color rgb="FF595959"/>
      </top>
      <bottom>
        <color indexed="63"/>
      </bottom>
    </border>
    <border>
      <left>
        <color indexed="63"/>
      </left>
      <right style="medium">
        <color rgb="FF595959"/>
      </right>
      <top style="medium">
        <color rgb="FF595959"/>
      </top>
      <bottom style="medium">
        <color rgb="FF595959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59595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481">
    <xf numFmtId="0" fontId="0" fillId="0" borderId="0" xfId="0" applyFont="1" applyAlignment="1">
      <alignment/>
    </xf>
    <xf numFmtId="0" fontId="76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77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78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79" fillId="0" borderId="10" xfId="0" applyFont="1" applyBorder="1" applyAlignment="1">
      <alignment/>
    </xf>
    <xf numFmtId="0" fontId="80" fillId="33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8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49" fontId="82" fillId="0" borderId="10" xfId="0" applyNumberFormat="1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left" vertical="top" wrapText="1"/>
    </xf>
    <xf numFmtId="0" fontId="83" fillId="0" borderId="10" xfId="0" applyFont="1" applyBorder="1" applyAlignment="1">
      <alignment wrapText="1"/>
    </xf>
    <xf numFmtId="0" fontId="48" fillId="0" borderId="0" xfId="0" applyFont="1" applyAlignment="1">
      <alignment/>
    </xf>
    <xf numFmtId="0" fontId="84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185" fontId="3" fillId="34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/>
    </xf>
    <xf numFmtId="2" fontId="82" fillId="0" borderId="10" xfId="0" applyNumberFormat="1" applyFont="1" applyBorder="1" applyAlignment="1">
      <alignment horizontal="center" vertical="center" wrapText="1"/>
    </xf>
    <xf numFmtId="2" fontId="85" fillId="0" borderId="10" xfId="0" applyNumberFormat="1" applyFont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left" vertical="top" wrapText="1"/>
    </xf>
    <xf numFmtId="0" fontId="7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left" vertical="center" wrapText="1"/>
    </xf>
    <xf numFmtId="49" fontId="16" fillId="0" borderId="15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84" fillId="0" borderId="10" xfId="0" applyFont="1" applyBorder="1" applyAlignment="1">
      <alignment/>
    </xf>
    <xf numFmtId="49" fontId="15" fillId="0" borderId="11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4" fillId="34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vertical="top"/>
    </xf>
    <xf numFmtId="2" fontId="3" fillId="35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left" vertical="center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 wrapText="1"/>
    </xf>
    <xf numFmtId="0" fontId="84" fillId="34" borderId="10" xfId="0" applyFont="1" applyFill="1" applyBorder="1" applyAlignment="1">
      <alignment/>
    </xf>
    <xf numFmtId="49" fontId="15" fillId="34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 wrapText="1"/>
    </xf>
    <xf numFmtId="172" fontId="15" fillId="34" borderId="10" xfId="0" applyNumberFormat="1" applyFont="1" applyFill="1" applyBorder="1" applyAlignment="1">
      <alignment horizontal="center" vertical="center"/>
    </xf>
    <xf numFmtId="3" fontId="15" fillId="34" borderId="10" xfId="0" applyNumberFormat="1" applyFont="1" applyFill="1" applyBorder="1" applyAlignment="1">
      <alignment horizontal="center" vertical="center"/>
    </xf>
    <xf numFmtId="179" fontId="84" fillId="34" borderId="10" xfId="0" applyNumberFormat="1" applyFont="1" applyFill="1" applyBorder="1" applyAlignment="1">
      <alignment horizontal="center" vertical="center"/>
    </xf>
    <xf numFmtId="185" fontId="2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83" fillId="34" borderId="10" xfId="0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 wrapText="1"/>
    </xf>
    <xf numFmtId="185" fontId="0" fillId="36" borderId="10" xfId="0" applyNumberForma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4" fillId="0" borderId="0" xfId="0" applyFont="1" applyAlignment="1">
      <alignment/>
    </xf>
    <xf numFmtId="0" fontId="83" fillId="0" borderId="0" xfId="0" applyFont="1" applyAlignment="1">
      <alignment/>
    </xf>
    <xf numFmtId="0" fontId="83" fillId="34" borderId="10" xfId="0" applyFont="1" applyFill="1" applyBorder="1" applyAlignment="1">
      <alignment wrapText="1"/>
    </xf>
    <xf numFmtId="0" fontId="4" fillId="34" borderId="16" xfId="0" applyFont="1" applyFill="1" applyBorder="1" applyAlignment="1">
      <alignment horizontal="left" vertical="top" wrapText="1"/>
    </xf>
    <xf numFmtId="0" fontId="86" fillId="34" borderId="10" xfId="0" applyFont="1" applyFill="1" applyBorder="1" applyAlignment="1">
      <alignment horizontal="left" vertical="top" wrapText="1"/>
    </xf>
    <xf numFmtId="0" fontId="14" fillId="34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83" fillId="0" borderId="10" xfId="0" applyFont="1" applyBorder="1" applyAlignment="1">
      <alignment/>
    </xf>
    <xf numFmtId="0" fontId="83" fillId="0" borderId="10" xfId="0" applyFont="1" applyBorder="1" applyAlignment="1">
      <alignment/>
    </xf>
    <xf numFmtId="0" fontId="83" fillId="0" borderId="10" xfId="0" applyFont="1" applyBorder="1" applyAlignment="1">
      <alignment vertical="top" wrapText="1"/>
    </xf>
    <xf numFmtId="0" fontId="83" fillId="0" borderId="10" xfId="0" applyFont="1" applyBorder="1" applyAlignment="1">
      <alignment vertical="center" wrapText="1"/>
    </xf>
    <xf numFmtId="0" fontId="87" fillId="34" borderId="10" xfId="0" applyFont="1" applyFill="1" applyBorder="1" applyAlignment="1">
      <alignment horizontal="left" vertical="center" wrapText="1"/>
    </xf>
    <xf numFmtId="0" fontId="83" fillId="34" borderId="10" xfId="0" applyFont="1" applyFill="1" applyBorder="1" applyAlignment="1">
      <alignment horizontal="left" vertical="center" wrapText="1"/>
    </xf>
    <xf numFmtId="0" fontId="83" fillId="34" borderId="10" xfId="0" applyFont="1" applyFill="1" applyBorder="1" applyAlignment="1">
      <alignment horizontal="left" vertical="center" wrapText="1" indent="1"/>
    </xf>
    <xf numFmtId="0" fontId="86" fillId="0" borderId="10" xfId="0" applyFont="1" applyBorder="1" applyAlignment="1">
      <alignment horizontal="left" vertical="center"/>
    </xf>
    <xf numFmtId="0" fontId="87" fillId="0" borderId="10" xfId="0" applyFont="1" applyBorder="1" applyAlignment="1">
      <alignment horizontal="left" vertical="center" wrapText="1"/>
    </xf>
    <xf numFmtId="0" fontId="83" fillId="0" borderId="10" xfId="0" applyFont="1" applyBorder="1" applyAlignment="1">
      <alignment horizontal="left" vertical="center" wrapText="1"/>
    </xf>
    <xf numFmtId="0" fontId="83" fillId="0" borderId="10" xfId="0" applyFont="1" applyBorder="1" applyAlignment="1">
      <alignment horizontal="left" vertical="center" wrapText="1" indent="1"/>
    </xf>
    <xf numFmtId="0" fontId="88" fillId="0" borderId="0" xfId="0" applyFont="1" applyAlignment="1">
      <alignment vertical="center"/>
    </xf>
    <xf numFmtId="0" fontId="86" fillId="0" borderId="17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0" fontId="86" fillId="0" borderId="10" xfId="0" applyFont="1" applyBorder="1" applyAlignment="1">
      <alignment vertical="center" wrapText="1"/>
    </xf>
    <xf numFmtId="14" fontId="86" fillId="0" borderId="10" xfId="0" applyNumberFormat="1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14" fontId="83" fillId="0" borderId="10" xfId="0" applyNumberFormat="1" applyFont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86" fillId="0" borderId="10" xfId="0" applyFont="1" applyBorder="1" applyAlignment="1">
      <alignment horizontal="left" vertical="center" wrapText="1"/>
    </xf>
    <xf numFmtId="14" fontId="89" fillId="0" borderId="10" xfId="0" applyNumberFormat="1" applyFont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/>
    </xf>
    <xf numFmtId="0" fontId="83" fillId="34" borderId="10" xfId="0" applyFont="1" applyFill="1" applyBorder="1" applyAlignment="1">
      <alignment horizontal="center" vertical="center"/>
    </xf>
    <xf numFmtId="14" fontId="89" fillId="34" borderId="10" xfId="0" applyNumberFormat="1" applyFont="1" applyFill="1" applyBorder="1" applyAlignment="1">
      <alignment horizontal="center" vertical="center"/>
    </xf>
    <xf numFmtId="0" fontId="89" fillId="34" borderId="10" xfId="0" applyFont="1" applyFill="1" applyBorder="1" applyAlignment="1">
      <alignment horizontal="center" vertical="center"/>
    </xf>
    <xf numFmtId="0" fontId="84" fillId="0" borderId="10" xfId="0" applyFont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83" fillId="0" borderId="15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7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185" fontId="2" fillId="36" borderId="15" xfId="0" applyNumberFormat="1" applyFont="1" applyFill="1" applyBorder="1" applyAlignment="1">
      <alignment horizontal="center" vertical="center" wrapText="1"/>
    </xf>
    <xf numFmtId="0" fontId="0" fillId="36" borderId="15" xfId="0" applyFill="1" applyBorder="1" applyAlignment="1">
      <alignment/>
    </xf>
    <xf numFmtId="185" fontId="0" fillId="36" borderId="15" xfId="0" applyNumberForma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top" wrapText="1"/>
    </xf>
    <xf numFmtId="187" fontId="87" fillId="34" borderId="10" xfId="0" applyNumberFormat="1" applyFont="1" applyFill="1" applyBorder="1" applyAlignment="1">
      <alignment horizontal="center" vertical="center"/>
    </xf>
    <xf numFmtId="4" fontId="83" fillId="34" borderId="10" xfId="0" applyNumberFormat="1" applyFont="1" applyFill="1" applyBorder="1" applyAlignment="1">
      <alignment horizontal="center" vertical="center"/>
    </xf>
    <xf numFmtId="185" fontId="83" fillId="34" borderId="10" xfId="0" applyNumberFormat="1" applyFont="1" applyFill="1" applyBorder="1" applyAlignment="1">
      <alignment horizontal="center" vertical="center"/>
    </xf>
    <xf numFmtId="2" fontId="83" fillId="34" borderId="10" xfId="0" applyNumberFormat="1" applyFont="1" applyFill="1" applyBorder="1" applyAlignment="1">
      <alignment horizontal="center" vertical="center"/>
    </xf>
    <xf numFmtId="187" fontId="83" fillId="0" borderId="10" xfId="0" applyNumberFormat="1" applyFont="1" applyBorder="1" applyAlignment="1">
      <alignment horizontal="center" vertical="center"/>
    </xf>
    <xf numFmtId="4" fontId="83" fillId="0" borderId="10" xfId="0" applyNumberFormat="1" applyFont="1" applyBorder="1" applyAlignment="1">
      <alignment horizontal="center" vertical="center"/>
    </xf>
    <xf numFmtId="185" fontId="90" fillId="34" borderId="10" xfId="0" applyNumberFormat="1" applyFont="1" applyFill="1" applyBorder="1" applyAlignment="1">
      <alignment horizontal="center" vertical="center"/>
    </xf>
    <xf numFmtId="2" fontId="90" fillId="34" borderId="10" xfId="0" applyNumberFormat="1" applyFont="1" applyFill="1" applyBorder="1" applyAlignment="1">
      <alignment horizontal="center" vertical="center"/>
    </xf>
    <xf numFmtId="2" fontId="91" fillId="3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9" fontId="87" fillId="0" borderId="10" xfId="0" applyNumberFormat="1" applyFont="1" applyBorder="1" applyAlignment="1">
      <alignment horizontal="center" vertical="center"/>
    </xf>
    <xf numFmtId="179" fontId="83" fillId="0" borderId="10" xfId="0" applyNumberFormat="1" applyFont="1" applyBorder="1" applyAlignment="1">
      <alignment horizontal="center" vertical="center"/>
    </xf>
    <xf numFmtId="0" fontId="83" fillId="0" borderId="0" xfId="0" applyFont="1" applyBorder="1" applyAlignment="1">
      <alignment horizontal="left" vertical="center" wrapText="1"/>
    </xf>
    <xf numFmtId="4" fontId="83" fillId="0" borderId="0" xfId="0" applyNumberFormat="1" applyFont="1" applyBorder="1" applyAlignment="1">
      <alignment horizontal="center" vertical="center"/>
    </xf>
    <xf numFmtId="0" fontId="86" fillId="0" borderId="18" xfId="0" applyFont="1" applyBorder="1" applyAlignment="1">
      <alignment horizontal="center" vertical="center"/>
    </xf>
    <xf numFmtId="0" fontId="76" fillId="0" borderId="0" xfId="0" applyFont="1" applyAlignment="1">
      <alignment vertical="center" wrapText="1"/>
    </xf>
    <xf numFmtId="0" fontId="76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9" fillId="0" borderId="10" xfId="0" applyFont="1" applyBorder="1" applyAlignment="1">
      <alignment horizontal="center" vertical="center" wrapText="1"/>
    </xf>
    <xf numFmtId="2" fontId="79" fillId="0" borderId="10" xfId="0" applyNumberFormat="1" applyFont="1" applyBorder="1" applyAlignment="1">
      <alignment horizontal="center" vertical="center" wrapText="1"/>
    </xf>
    <xf numFmtId="49" fontId="79" fillId="0" borderId="10" xfId="0" applyNumberFormat="1" applyFont="1" applyBorder="1" applyAlignment="1">
      <alignment horizontal="center" vertical="center" wrapText="1"/>
    </xf>
    <xf numFmtId="2" fontId="92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79" fillId="0" borderId="0" xfId="0" applyFont="1" applyAlignment="1">
      <alignment horizontal="center" vertical="top" wrapText="1"/>
    </xf>
    <xf numFmtId="0" fontId="79" fillId="0" borderId="0" xfId="0" applyFont="1" applyAlignment="1">
      <alignment/>
    </xf>
    <xf numFmtId="0" fontId="79" fillId="0" borderId="0" xfId="0" applyFont="1" applyAlignment="1">
      <alignment vertical="center"/>
    </xf>
    <xf numFmtId="0" fontId="83" fillId="0" borderId="0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/>
    </xf>
    <xf numFmtId="0" fontId="93" fillId="0" borderId="0" xfId="0" applyFont="1" applyAlignment="1">
      <alignment/>
    </xf>
    <xf numFmtId="0" fontId="79" fillId="34" borderId="0" xfId="0" applyFont="1" applyFill="1" applyAlignment="1">
      <alignment/>
    </xf>
    <xf numFmtId="0" fontId="83" fillId="34" borderId="10" xfId="0" applyFont="1" applyFill="1" applyBorder="1" applyAlignment="1">
      <alignment horizontal="left" vertical="top"/>
    </xf>
    <xf numFmtId="0" fontId="8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0" fillId="0" borderId="0" xfId="0" applyFont="1" applyAlignment="1">
      <alignment/>
    </xf>
    <xf numFmtId="0" fontId="79" fillId="0" borderId="0" xfId="0" applyFont="1" applyFill="1" applyAlignment="1">
      <alignment/>
    </xf>
    <xf numFmtId="0" fontId="79" fillId="0" borderId="0" xfId="0" applyFont="1" applyAlignment="1">
      <alignment horizontal="left" vertical="center"/>
    </xf>
    <xf numFmtId="0" fontId="93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94" fillId="0" borderId="19" xfId="0" applyFont="1" applyBorder="1" applyAlignment="1">
      <alignment horizontal="center" vertical="center" wrapText="1"/>
    </xf>
    <xf numFmtId="0" fontId="94" fillId="0" borderId="20" xfId="0" applyFont="1" applyBorder="1" applyAlignment="1">
      <alignment horizontal="center" vertical="center" wrapText="1"/>
    </xf>
    <xf numFmtId="0" fontId="94" fillId="0" borderId="21" xfId="0" applyFont="1" applyBorder="1" applyAlignment="1">
      <alignment horizontal="center" vertical="center" wrapText="1"/>
    </xf>
    <xf numFmtId="0" fontId="84" fillId="34" borderId="10" xfId="0" applyFont="1" applyFill="1" applyBorder="1" applyAlignment="1">
      <alignment horizontal="left" vertical="top" wrapText="1"/>
    </xf>
    <xf numFmtId="0" fontId="15" fillId="34" borderId="10" xfId="0" applyFont="1" applyFill="1" applyBorder="1" applyAlignment="1" applyProtection="1">
      <alignment horizontal="left" vertical="top" wrapText="1"/>
      <protection locked="0"/>
    </xf>
    <xf numFmtId="179" fontId="15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left" vertical="top" wrapText="1"/>
    </xf>
    <xf numFmtId="0" fontId="76" fillId="0" borderId="0" xfId="0" applyFont="1" applyFill="1" applyAlignment="1">
      <alignment vertical="center"/>
    </xf>
    <xf numFmtId="0" fontId="79" fillId="0" borderId="0" xfId="0" applyFont="1" applyFill="1" applyAlignment="1">
      <alignment/>
    </xf>
    <xf numFmtId="0" fontId="79" fillId="34" borderId="10" xfId="0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0" fontId="93" fillId="34" borderId="0" xfId="0" applyFont="1" applyFill="1" applyAlignment="1">
      <alignment/>
    </xf>
    <xf numFmtId="2" fontId="79" fillId="34" borderId="0" xfId="0" applyNumberFormat="1" applyFont="1" applyFill="1" applyAlignment="1">
      <alignment/>
    </xf>
    <xf numFmtId="0" fontId="93" fillId="34" borderId="0" xfId="0" applyFont="1" applyFill="1" applyAlignment="1">
      <alignment/>
    </xf>
    <xf numFmtId="0" fontId="79" fillId="34" borderId="0" xfId="0" applyFont="1" applyFill="1" applyAlignment="1">
      <alignment horizontal="left" vertical="center"/>
    </xf>
    <xf numFmtId="0" fontId="79" fillId="36" borderId="0" xfId="0" applyFont="1" applyFill="1" applyAlignment="1">
      <alignment/>
    </xf>
    <xf numFmtId="0" fontId="83" fillId="0" borderId="10" xfId="0" applyFont="1" applyBorder="1" applyAlignment="1">
      <alignment horizontal="center" vertical="top" wrapText="1"/>
    </xf>
    <xf numFmtId="0" fontId="83" fillId="37" borderId="10" xfId="0" applyFont="1" applyFill="1" applyBorder="1" applyAlignment="1">
      <alignment horizontal="center" vertical="top" wrapText="1"/>
    </xf>
    <xf numFmtId="0" fontId="84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/>
    </xf>
    <xf numFmtId="0" fontId="87" fillId="0" borderId="0" xfId="0" applyFont="1" applyAlignment="1">
      <alignment vertical="top"/>
    </xf>
    <xf numFmtId="0" fontId="83" fillId="0" borderId="10" xfId="0" applyFont="1" applyBorder="1" applyAlignment="1">
      <alignment horizontal="center" vertical="top"/>
    </xf>
    <xf numFmtId="0" fontId="83" fillId="37" borderId="10" xfId="0" applyFont="1" applyFill="1" applyBorder="1" applyAlignment="1">
      <alignment horizontal="left" vertical="top" wrapText="1"/>
    </xf>
    <xf numFmtId="0" fontId="83" fillId="0" borderId="0" xfId="0" applyFont="1" applyAlignment="1">
      <alignment vertical="top"/>
    </xf>
    <xf numFmtId="0" fontId="4" fillId="0" borderId="10" xfId="0" applyFont="1" applyFill="1" applyBorder="1" applyAlignment="1">
      <alignment horizontal="left" vertical="top" wrapText="1"/>
    </xf>
    <xf numFmtId="0" fontId="83" fillId="0" borderId="10" xfId="0" applyFont="1" applyBorder="1" applyAlignment="1">
      <alignment horizontal="left" vertical="top" wrapText="1"/>
    </xf>
    <xf numFmtId="0" fontId="91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vertical="center" wrapText="1"/>
    </xf>
    <xf numFmtId="0" fontId="95" fillId="0" borderId="10" xfId="0" applyFont="1" applyBorder="1" applyAlignment="1">
      <alignment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/>
    </xf>
    <xf numFmtId="0" fontId="96" fillId="34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top" wrapText="1"/>
    </xf>
    <xf numFmtId="0" fontId="15" fillId="34" borderId="10" xfId="0" applyNumberFormat="1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left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/>
    </xf>
    <xf numFmtId="4" fontId="15" fillId="34" borderId="15" xfId="0" applyNumberFormat="1" applyFont="1" applyFill="1" applyBorder="1" applyAlignment="1">
      <alignment horizontal="center" vertical="center" wrapText="1"/>
    </xf>
    <xf numFmtId="0" fontId="15" fillId="34" borderId="15" xfId="0" applyNumberFormat="1" applyFont="1" applyFill="1" applyBorder="1" applyAlignment="1">
      <alignment horizontal="center" vertical="center"/>
    </xf>
    <xf numFmtId="2" fontId="15" fillId="34" borderId="15" xfId="0" applyNumberFormat="1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vertical="top" wrapText="1"/>
    </xf>
    <xf numFmtId="0" fontId="83" fillId="0" borderId="10" xfId="0" applyFont="1" applyBorder="1" applyAlignment="1">
      <alignment horizontal="center" vertical="center" wrapText="1"/>
    </xf>
    <xf numFmtId="0" fontId="76" fillId="34" borderId="10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96" fillId="34" borderId="10" xfId="0" applyFont="1" applyFill="1" applyBorder="1" applyAlignment="1">
      <alignment horizontal="center" vertical="center"/>
    </xf>
    <xf numFmtId="2" fontId="96" fillId="34" borderId="10" xfId="0" applyNumberFormat="1" applyFont="1" applyFill="1" applyBorder="1" applyAlignment="1">
      <alignment horizontal="center" vertical="center"/>
    </xf>
    <xf numFmtId="0" fontId="96" fillId="34" borderId="15" xfId="0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0" fontId="83" fillId="34" borderId="0" xfId="0" applyFont="1" applyFill="1" applyBorder="1" applyAlignment="1">
      <alignment/>
    </xf>
    <xf numFmtId="0" fontId="86" fillId="37" borderId="10" xfId="0" applyFont="1" applyFill="1" applyBorder="1" applyAlignment="1">
      <alignment horizontal="left" vertical="top" wrapText="1"/>
    </xf>
    <xf numFmtId="49" fontId="82" fillId="0" borderId="10" xfId="0" applyNumberFormat="1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93" fillId="0" borderId="10" xfId="0" applyFont="1" applyBorder="1" applyAlignment="1">
      <alignment horizontal="center" vertical="center" wrapText="1"/>
    </xf>
    <xf numFmtId="0" fontId="87" fillId="0" borderId="0" xfId="0" applyFont="1" applyAlignment="1">
      <alignment horizontal="center" vertical="center"/>
    </xf>
    <xf numFmtId="0" fontId="79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15" fillId="34" borderId="23" xfId="0" applyFont="1" applyFill="1" applyBorder="1" applyAlignment="1">
      <alignment horizontal="center" vertical="center"/>
    </xf>
    <xf numFmtId="49" fontId="15" fillId="34" borderId="23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top" wrapText="1"/>
    </xf>
    <xf numFmtId="0" fontId="83" fillId="0" borderId="0" xfId="0" applyFont="1" applyAlignment="1">
      <alignment horizontal="left" vertical="top" wrapText="1"/>
    </xf>
    <xf numFmtId="185" fontId="5" fillId="34" borderId="24" xfId="0" applyNumberFormat="1" applyFont="1" applyFill="1" applyBorder="1" applyAlignment="1">
      <alignment horizontal="center" vertical="center"/>
    </xf>
    <xf numFmtId="49" fontId="78" fillId="33" borderId="10" xfId="0" applyNumberFormat="1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185" fontId="87" fillId="33" borderId="10" xfId="0" applyNumberFormat="1" applyFont="1" applyFill="1" applyBorder="1" applyAlignment="1">
      <alignment horizontal="center" vertical="center"/>
    </xf>
    <xf numFmtId="185" fontId="4" fillId="34" borderId="10" xfId="0" applyNumberFormat="1" applyFont="1" applyFill="1" applyBorder="1" applyAlignment="1">
      <alignment horizontal="center" vertical="center"/>
    </xf>
    <xf numFmtId="0" fontId="80" fillId="34" borderId="10" xfId="0" applyFont="1" applyFill="1" applyBorder="1" applyAlignment="1">
      <alignment horizontal="left" vertical="center" wrapText="1"/>
    </xf>
    <xf numFmtId="0" fontId="78" fillId="34" borderId="10" xfId="0" applyFont="1" applyFill="1" applyBorder="1" applyAlignment="1">
      <alignment horizontal="center" vertical="center" wrapText="1"/>
    </xf>
    <xf numFmtId="49" fontId="78" fillId="34" borderId="10" xfId="0" applyNumberFormat="1" applyFont="1" applyFill="1" applyBorder="1" applyAlignment="1">
      <alignment horizontal="center" vertical="center" wrapText="1"/>
    </xf>
    <xf numFmtId="0" fontId="78" fillId="34" borderId="10" xfId="0" applyFont="1" applyFill="1" applyBorder="1" applyAlignment="1">
      <alignment horizontal="left" vertical="center" wrapText="1"/>
    </xf>
    <xf numFmtId="185" fontId="87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49" fontId="83" fillId="34" borderId="10" xfId="0" applyNumberFormat="1" applyFont="1" applyFill="1" applyBorder="1" applyAlignment="1">
      <alignment horizontal="right" vertical="center"/>
    </xf>
    <xf numFmtId="0" fontId="78" fillId="34" borderId="15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49" fontId="83" fillId="0" borderId="10" xfId="0" applyNumberFormat="1" applyFont="1" applyFill="1" applyBorder="1" applyAlignment="1">
      <alignment horizontal="right" vertical="center"/>
    </xf>
    <xf numFmtId="0" fontId="78" fillId="0" borderId="10" xfId="0" applyFont="1" applyFill="1" applyBorder="1" applyAlignment="1">
      <alignment horizontal="left" vertical="center" wrapText="1"/>
    </xf>
    <xf numFmtId="185" fontId="5" fillId="34" borderId="10" xfId="0" applyNumberFormat="1" applyFont="1" applyFill="1" applyBorder="1" applyAlignment="1">
      <alignment horizontal="center" vertical="center"/>
    </xf>
    <xf numFmtId="179" fontId="5" fillId="34" borderId="10" xfId="0" applyNumberFormat="1" applyFont="1" applyFill="1" applyBorder="1" applyAlignment="1">
      <alignment horizontal="center" vertical="center"/>
    </xf>
    <xf numFmtId="185" fontId="4" fillId="34" borderId="22" xfId="0" applyNumberFormat="1" applyFont="1" applyFill="1" applyBorder="1" applyAlignment="1">
      <alignment horizontal="center" vertical="center"/>
    </xf>
    <xf numFmtId="179" fontId="4" fillId="34" borderId="10" xfId="0" applyNumberFormat="1" applyFont="1" applyFill="1" applyBorder="1" applyAlignment="1">
      <alignment horizontal="center" vertical="center"/>
    </xf>
    <xf numFmtId="172" fontId="83" fillId="34" borderId="10" xfId="0" applyNumberFormat="1" applyFont="1" applyFill="1" applyBorder="1" applyAlignment="1">
      <alignment horizontal="center" vertical="center"/>
    </xf>
    <xf numFmtId="185" fontId="91" fillId="34" borderId="10" xfId="0" applyNumberFormat="1" applyFont="1" applyFill="1" applyBorder="1" applyAlignment="1">
      <alignment horizontal="center" vertical="center"/>
    </xf>
    <xf numFmtId="0" fontId="91" fillId="34" borderId="10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172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center" wrapText="1"/>
    </xf>
    <xf numFmtId="2" fontId="3" fillId="35" borderId="15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83" fillId="34" borderId="10" xfId="0" applyNumberFormat="1" applyFont="1" applyFill="1" applyBorder="1" applyAlignment="1">
      <alignment horizontal="left" vertical="top" wrapText="1"/>
    </xf>
    <xf numFmtId="0" fontId="83" fillId="0" borderId="10" xfId="0" applyFont="1" applyBorder="1" applyAlignment="1">
      <alignment horizontal="justify" vertical="top"/>
    </xf>
    <xf numFmtId="0" fontId="48" fillId="34" borderId="0" xfId="0" applyFont="1" applyFill="1" applyAlignment="1">
      <alignment/>
    </xf>
    <xf numFmtId="0" fontId="55" fillId="34" borderId="0" xfId="0" applyFont="1" applyFill="1" applyAlignment="1">
      <alignment/>
    </xf>
    <xf numFmtId="2" fontId="74" fillId="34" borderId="0" xfId="0" applyNumberFormat="1" applyFont="1" applyFill="1" applyAlignment="1">
      <alignment/>
    </xf>
    <xf numFmtId="0" fontId="66" fillId="34" borderId="0" xfId="0" applyFont="1" applyFill="1" applyAlignment="1">
      <alignment/>
    </xf>
    <xf numFmtId="184" fontId="0" fillId="34" borderId="0" xfId="0" applyNumberFormat="1" applyFill="1" applyAlignment="1">
      <alignment/>
    </xf>
    <xf numFmtId="0" fontId="83" fillId="34" borderId="10" xfId="0" applyFont="1" applyFill="1" applyBorder="1" applyAlignment="1">
      <alignment vertical="top" wrapText="1"/>
    </xf>
    <xf numFmtId="0" fontId="79" fillId="0" borderId="10" xfId="0" applyFont="1" applyBorder="1" applyAlignment="1">
      <alignment/>
    </xf>
    <xf numFmtId="0" fontId="79" fillId="0" borderId="0" xfId="0" applyFont="1" applyAlignment="1">
      <alignment/>
    </xf>
    <xf numFmtId="0" fontId="80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80" fillId="0" borderId="23" xfId="0" applyFont="1" applyBorder="1" applyAlignment="1">
      <alignment vertical="center" wrapText="1"/>
    </xf>
    <xf numFmtId="0" fontId="80" fillId="0" borderId="0" xfId="0" applyFont="1" applyBorder="1" applyAlignment="1">
      <alignment vertical="center" wrapText="1"/>
    </xf>
    <xf numFmtId="179" fontId="92" fillId="34" borderId="0" xfId="0" applyNumberFormat="1" applyFont="1" applyFill="1" applyAlignment="1">
      <alignment/>
    </xf>
    <xf numFmtId="179" fontId="74" fillId="34" borderId="0" xfId="0" applyNumberFormat="1" applyFont="1" applyFill="1" applyAlignment="1">
      <alignment/>
    </xf>
    <xf numFmtId="179" fontId="85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97" fillId="0" borderId="25" xfId="0" applyFont="1" applyBorder="1" applyAlignment="1">
      <alignment horizontal="center"/>
    </xf>
    <xf numFmtId="0" fontId="97" fillId="0" borderId="10" xfId="0" applyFont="1" applyBorder="1" applyAlignment="1">
      <alignment horizontal="center" vertical="center" wrapText="1"/>
    </xf>
    <xf numFmtId="0" fontId="97" fillId="0" borderId="23" xfId="0" applyFont="1" applyBorder="1" applyAlignment="1">
      <alignment horizontal="center" vertical="center"/>
    </xf>
    <xf numFmtId="0" fontId="97" fillId="0" borderId="26" xfId="0" applyFont="1" applyBorder="1" applyAlignment="1">
      <alignment horizontal="center" vertical="center"/>
    </xf>
    <xf numFmtId="0" fontId="97" fillId="0" borderId="27" xfId="0" applyFont="1" applyBorder="1" applyAlignment="1">
      <alignment horizontal="center" vertical="center"/>
    </xf>
    <xf numFmtId="2" fontId="97" fillId="34" borderId="23" xfId="0" applyNumberFormat="1" applyFont="1" applyFill="1" applyBorder="1" applyAlignment="1">
      <alignment horizontal="center"/>
    </xf>
    <xf numFmtId="2" fontId="97" fillId="34" borderId="26" xfId="0" applyNumberFormat="1" applyFont="1" applyFill="1" applyBorder="1" applyAlignment="1">
      <alignment horizontal="center"/>
    </xf>
    <xf numFmtId="2" fontId="97" fillId="34" borderId="27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97" fillId="0" borderId="25" xfId="0" applyFont="1" applyBorder="1" applyAlignment="1">
      <alignment horizontal="left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0" fontId="87" fillId="37" borderId="23" xfId="0" applyFont="1" applyFill="1" applyBorder="1" applyAlignment="1">
      <alignment horizontal="center" vertical="center" wrapText="1"/>
    </xf>
    <xf numFmtId="0" fontId="87" fillId="37" borderId="26" xfId="0" applyFont="1" applyFill="1" applyBorder="1" applyAlignment="1">
      <alignment horizontal="center" vertical="center" wrapText="1"/>
    </xf>
    <xf numFmtId="0" fontId="87" fillId="37" borderId="27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top" wrapText="1"/>
    </xf>
    <xf numFmtId="0" fontId="5" fillId="34" borderId="26" xfId="0" applyFont="1" applyFill="1" applyBorder="1" applyAlignment="1">
      <alignment horizontal="center" vertical="top" wrapText="1"/>
    </xf>
    <xf numFmtId="0" fontId="5" fillId="34" borderId="27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87" fillId="34" borderId="25" xfId="0" applyFont="1" applyFill="1" applyBorder="1" applyAlignment="1">
      <alignment horizontal="left" vertical="center"/>
    </xf>
    <xf numFmtId="0" fontId="87" fillId="34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16" fillId="34" borderId="30" xfId="0" applyFont="1" applyFill="1" applyBorder="1" applyAlignment="1">
      <alignment horizontal="center" vertical="center" wrapText="1"/>
    </xf>
    <xf numFmtId="0" fontId="16" fillId="34" borderId="3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83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83" fillId="0" borderId="15" xfId="0" applyFont="1" applyBorder="1" applyAlignment="1">
      <alignment horizontal="center" vertical="center"/>
    </xf>
    <xf numFmtId="0" fontId="83" fillId="0" borderId="28" xfId="0" applyFont="1" applyBorder="1" applyAlignment="1">
      <alignment horizontal="center" vertical="center"/>
    </xf>
    <xf numFmtId="0" fontId="87" fillId="0" borderId="25" xfId="0" applyFont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87" fillId="0" borderId="23" xfId="0" applyFont="1" applyBorder="1" applyAlignment="1">
      <alignment horizontal="center" wrapText="1"/>
    </xf>
    <xf numFmtId="0" fontId="87" fillId="0" borderId="26" xfId="0" applyFont="1" applyBorder="1" applyAlignment="1">
      <alignment horizontal="center" wrapText="1"/>
    </xf>
    <xf numFmtId="0" fontId="87" fillId="0" borderId="27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83" fillId="0" borderId="15" xfId="0" applyFont="1" applyBorder="1" applyAlignment="1">
      <alignment horizontal="center" vertical="center" wrapText="1"/>
    </xf>
    <xf numFmtId="0" fontId="83" fillId="0" borderId="28" xfId="0" applyFont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center" wrapText="1"/>
    </xf>
    <xf numFmtId="0" fontId="78" fillId="0" borderId="26" xfId="0" applyFont="1" applyBorder="1" applyAlignment="1">
      <alignment horizontal="center" vertical="center" wrapText="1"/>
    </xf>
    <xf numFmtId="0" fontId="78" fillId="0" borderId="27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49" fontId="6" fillId="34" borderId="15" xfId="0" applyNumberFormat="1" applyFont="1" applyFill="1" applyBorder="1" applyAlignment="1">
      <alignment horizontal="center" vertical="center" wrapText="1"/>
    </xf>
    <xf numFmtId="49" fontId="6" fillId="34" borderId="32" xfId="0" applyNumberFormat="1" applyFont="1" applyFill="1" applyBorder="1" applyAlignment="1">
      <alignment horizontal="center" vertical="center" wrapText="1"/>
    </xf>
    <xf numFmtId="49" fontId="6" fillId="34" borderId="28" xfId="0" applyNumberFormat="1" applyFont="1" applyFill="1" applyBorder="1" applyAlignment="1">
      <alignment horizontal="center" vertical="center" wrapText="1"/>
    </xf>
    <xf numFmtId="0" fontId="83" fillId="34" borderId="15" xfId="0" applyFont="1" applyFill="1" applyBorder="1" applyAlignment="1">
      <alignment horizontal="center" vertical="center"/>
    </xf>
    <xf numFmtId="0" fontId="83" fillId="34" borderId="32" xfId="0" applyFont="1" applyFill="1" applyBorder="1" applyAlignment="1">
      <alignment horizontal="center" vertical="center"/>
    </xf>
    <xf numFmtId="0" fontId="83" fillId="34" borderId="28" xfId="0" applyFont="1" applyFill="1" applyBorder="1" applyAlignment="1">
      <alignment horizontal="center" vertical="center"/>
    </xf>
    <xf numFmtId="49" fontId="83" fillId="34" borderId="15" xfId="0" applyNumberFormat="1" applyFont="1" applyFill="1" applyBorder="1" applyAlignment="1">
      <alignment horizontal="center" vertical="center"/>
    </xf>
    <xf numFmtId="49" fontId="83" fillId="34" borderId="32" xfId="0" applyNumberFormat="1" applyFont="1" applyFill="1" applyBorder="1" applyAlignment="1">
      <alignment horizontal="center" vertical="center"/>
    </xf>
    <xf numFmtId="49" fontId="83" fillId="34" borderId="28" xfId="0" applyNumberFormat="1" applyFont="1" applyFill="1" applyBorder="1" applyAlignment="1">
      <alignment horizontal="center" vertical="center"/>
    </xf>
    <xf numFmtId="0" fontId="78" fillId="34" borderId="15" xfId="0" applyFont="1" applyFill="1" applyBorder="1" applyAlignment="1">
      <alignment horizontal="center" vertical="center" wrapText="1"/>
    </xf>
    <xf numFmtId="0" fontId="78" fillId="34" borderId="32" xfId="0" applyFont="1" applyFill="1" applyBorder="1" applyAlignment="1">
      <alignment horizontal="center" vertical="center" wrapText="1"/>
    </xf>
    <xf numFmtId="0" fontId="78" fillId="34" borderId="28" xfId="0" applyFont="1" applyFill="1" applyBorder="1" applyAlignment="1">
      <alignment horizontal="center" vertical="center" wrapText="1"/>
    </xf>
    <xf numFmtId="0" fontId="78" fillId="34" borderId="15" xfId="0" applyFont="1" applyFill="1" applyBorder="1" applyAlignment="1">
      <alignment horizontal="left" vertical="center" wrapText="1"/>
    </xf>
    <xf numFmtId="0" fontId="78" fillId="34" borderId="32" xfId="0" applyFont="1" applyFill="1" applyBorder="1" applyAlignment="1">
      <alignment horizontal="left" vertical="center" wrapText="1"/>
    </xf>
    <xf numFmtId="0" fontId="78" fillId="34" borderId="28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83" fillId="34" borderId="15" xfId="0" applyFont="1" applyFill="1" applyBorder="1" applyAlignment="1">
      <alignment horizontal="right" vertical="center"/>
    </xf>
    <xf numFmtId="0" fontId="83" fillId="34" borderId="28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80" fillId="34" borderId="15" xfId="0" applyFont="1" applyFill="1" applyBorder="1" applyAlignment="1">
      <alignment horizontal="center" vertical="center" wrapText="1"/>
    </xf>
    <xf numFmtId="0" fontId="80" fillId="34" borderId="28" xfId="0" applyFont="1" applyFill="1" applyBorder="1" applyAlignment="1">
      <alignment horizontal="center" vertical="center" wrapText="1"/>
    </xf>
    <xf numFmtId="0" fontId="98" fillId="0" borderId="15" xfId="0" applyFont="1" applyBorder="1" applyAlignment="1">
      <alignment horizontal="center" wrapText="1"/>
    </xf>
    <xf numFmtId="0" fontId="98" fillId="0" borderId="28" xfId="0" applyFont="1" applyBorder="1" applyAlignment="1">
      <alignment horizontal="center" wrapText="1"/>
    </xf>
    <xf numFmtId="0" fontId="76" fillId="0" borderId="0" xfId="0" applyFont="1" applyAlignment="1">
      <alignment horizontal="center"/>
    </xf>
    <xf numFmtId="0" fontId="98" fillId="0" borderId="0" xfId="0" applyFont="1" applyAlignment="1">
      <alignment horizontal="left"/>
    </xf>
    <xf numFmtId="0" fontId="79" fillId="0" borderId="23" xfId="0" applyFont="1" applyBorder="1" applyAlignment="1">
      <alignment horizontal="center" vertical="center" wrapText="1"/>
    </xf>
    <xf numFmtId="0" fontId="79" fillId="0" borderId="26" xfId="0" applyFont="1" applyBorder="1" applyAlignment="1">
      <alignment horizontal="center" vertical="center" wrapText="1"/>
    </xf>
    <xf numFmtId="0" fontId="79" fillId="0" borderId="27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 wrapText="1"/>
    </xf>
    <xf numFmtId="0" fontId="87" fillId="0" borderId="32" xfId="0" applyFont="1" applyBorder="1" applyAlignment="1">
      <alignment horizontal="center" vertical="center" wrapText="1"/>
    </xf>
    <xf numFmtId="0" fontId="87" fillId="0" borderId="28" xfId="0" applyFont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83" fillId="0" borderId="25" xfId="0" applyFont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42" applyFont="1" applyAlignment="1">
      <alignment horizontal="center" vertical="center"/>
    </xf>
    <xf numFmtId="0" fontId="18" fillId="0" borderId="0" xfId="42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 wrapText="1"/>
    </xf>
    <xf numFmtId="0" fontId="93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wrapText="1"/>
    </xf>
    <xf numFmtId="0" fontId="3" fillId="34" borderId="26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93" fillId="34" borderId="23" xfId="0" applyFont="1" applyFill="1" applyBorder="1" applyAlignment="1">
      <alignment horizontal="center" vertical="center"/>
    </xf>
    <xf numFmtId="0" fontId="93" fillId="34" borderId="26" xfId="0" applyFont="1" applyFill="1" applyBorder="1" applyAlignment="1">
      <alignment horizontal="center" vertical="center"/>
    </xf>
    <xf numFmtId="0" fontId="93" fillId="34" borderId="2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98" fillId="0" borderId="23" xfId="0" applyFont="1" applyBorder="1" applyAlignment="1">
      <alignment horizontal="center" wrapText="1"/>
    </xf>
    <xf numFmtId="0" fontId="98" fillId="0" borderId="26" xfId="0" applyFont="1" applyBorder="1" applyAlignment="1">
      <alignment horizontal="center" wrapText="1"/>
    </xf>
    <xf numFmtId="0" fontId="98" fillId="0" borderId="27" xfId="0" applyFont="1" applyBorder="1" applyAlignment="1">
      <alignment horizontal="center" wrapText="1"/>
    </xf>
    <xf numFmtId="0" fontId="98" fillId="0" borderId="23" xfId="0" applyFont="1" applyBorder="1" applyAlignment="1">
      <alignment horizontal="center" vertical="center" wrapText="1"/>
    </xf>
    <xf numFmtId="0" fontId="98" fillId="0" borderId="26" xfId="0" applyFont="1" applyBorder="1" applyAlignment="1">
      <alignment horizontal="center" vertical="center" wrapText="1"/>
    </xf>
    <xf numFmtId="0" fontId="98" fillId="0" borderId="27" xfId="0" applyFont="1" applyBorder="1" applyAlignment="1">
      <alignment horizontal="center" vertical="center" wrapText="1"/>
    </xf>
    <xf numFmtId="2" fontId="98" fillId="0" borderId="23" xfId="0" applyNumberFormat="1" applyFont="1" applyBorder="1" applyAlignment="1">
      <alignment horizontal="center" wrapText="1"/>
    </xf>
    <xf numFmtId="2" fontId="98" fillId="0" borderId="26" xfId="0" applyNumberFormat="1" applyFont="1" applyBorder="1" applyAlignment="1">
      <alignment horizontal="center" wrapText="1"/>
    </xf>
    <xf numFmtId="2" fontId="98" fillId="0" borderId="27" xfId="0" applyNumberFormat="1" applyFont="1" applyBorder="1" applyAlignment="1">
      <alignment horizont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93" fillId="38" borderId="23" xfId="0" applyFont="1" applyFill="1" applyBorder="1" applyAlignment="1">
      <alignment horizontal="center" vertical="center"/>
    </xf>
    <xf numFmtId="0" fontId="93" fillId="38" borderId="26" xfId="0" applyFont="1" applyFill="1" applyBorder="1" applyAlignment="1">
      <alignment horizontal="center" vertical="center"/>
    </xf>
    <xf numFmtId="0" fontId="93" fillId="38" borderId="27" xfId="0" applyFont="1" applyFill="1" applyBorder="1" applyAlignment="1">
      <alignment horizontal="center" vertical="center"/>
    </xf>
    <xf numFmtId="0" fontId="3" fillId="38" borderId="34" xfId="0" applyFont="1" applyFill="1" applyBorder="1" applyAlignment="1">
      <alignment horizontal="center" vertical="center" wrapText="1"/>
    </xf>
    <xf numFmtId="0" fontId="3" fillId="38" borderId="35" xfId="0" applyFont="1" applyFill="1" applyBorder="1" applyAlignment="1">
      <alignment horizontal="center" vertical="center" wrapText="1"/>
    </xf>
    <xf numFmtId="0" fontId="3" fillId="38" borderId="3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84" fillId="0" borderId="15" xfId="0" applyFont="1" applyBorder="1" applyAlignment="1">
      <alignment horizontal="center" vertical="center" wrapText="1"/>
    </xf>
    <xf numFmtId="0" fontId="84" fillId="0" borderId="32" xfId="0" applyFont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3" fillId="34" borderId="23" xfId="0" applyFont="1" applyFill="1" applyBorder="1" applyAlignment="1">
      <alignment horizontal="center"/>
    </xf>
    <xf numFmtId="0" fontId="93" fillId="34" borderId="26" xfId="0" applyFont="1" applyFill="1" applyBorder="1" applyAlignment="1">
      <alignment horizontal="center"/>
    </xf>
    <xf numFmtId="0" fontId="93" fillId="34" borderId="27" xfId="0" applyFont="1" applyFill="1" applyBorder="1" applyAlignment="1">
      <alignment horizontal="center"/>
    </xf>
    <xf numFmtId="0" fontId="93" fillId="38" borderId="0" xfId="0" applyFont="1" applyFill="1" applyAlignment="1">
      <alignment horizontal="center"/>
    </xf>
    <xf numFmtId="0" fontId="93" fillId="34" borderId="0" xfId="0" applyFont="1" applyFill="1" applyAlignment="1">
      <alignment horizontal="center" wrapText="1"/>
    </xf>
    <xf numFmtId="0" fontId="93" fillId="34" borderId="0" xfId="0" applyFont="1" applyFill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98" fillId="34" borderId="23" xfId="0" applyFont="1" applyFill="1" applyBorder="1" applyAlignment="1">
      <alignment horizontal="left" vertical="center" wrapText="1"/>
    </xf>
    <xf numFmtId="0" fontId="98" fillId="34" borderId="26" xfId="0" applyFont="1" applyFill="1" applyBorder="1" applyAlignment="1">
      <alignment horizontal="left" vertical="center" wrapText="1"/>
    </xf>
    <xf numFmtId="0" fontId="66" fillId="36" borderId="0" xfId="0" applyFont="1" applyFill="1" applyAlignment="1">
      <alignment horizontal="center" wrapText="1"/>
    </xf>
    <xf numFmtId="0" fontId="66" fillId="38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66" fillId="34" borderId="0" xfId="0" applyFont="1" applyFill="1" applyAlignment="1">
      <alignment horizontal="center" wrapText="1"/>
    </xf>
    <xf numFmtId="0" fontId="66" fillId="34" borderId="0" xfId="0" applyFont="1" applyFill="1" applyAlignment="1">
      <alignment horizontal="center"/>
    </xf>
    <xf numFmtId="0" fontId="93" fillId="36" borderId="0" xfId="0" applyFont="1" applyFill="1" applyAlignment="1">
      <alignment horizontal="center"/>
    </xf>
    <xf numFmtId="0" fontId="84" fillId="0" borderId="15" xfId="0" applyFont="1" applyFill="1" applyBorder="1" applyAlignment="1">
      <alignment horizontal="center" vertical="center" wrapText="1"/>
    </xf>
    <xf numFmtId="0" fontId="84" fillId="0" borderId="28" xfId="0" applyFont="1" applyFill="1" applyBorder="1" applyAlignment="1">
      <alignment horizontal="center" vertical="center" wrapText="1"/>
    </xf>
    <xf numFmtId="0" fontId="93" fillId="36" borderId="0" xfId="0" applyFont="1" applyFill="1" applyAlignment="1">
      <alignment horizontal="center" wrapText="1"/>
    </xf>
    <xf numFmtId="0" fontId="5" fillId="36" borderId="34" xfId="0" applyFont="1" applyFill="1" applyBorder="1" applyAlignment="1">
      <alignment horizontal="center" vertical="center" wrapText="1"/>
    </xf>
    <xf numFmtId="0" fontId="5" fillId="36" borderId="35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219075</xdr:colOff>
      <xdr:row>32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614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6</xdr:row>
      <xdr:rowOff>38100</xdr:rowOff>
    </xdr:from>
    <xdr:to>
      <xdr:col>9</xdr:col>
      <xdr:colOff>504825</xdr:colOff>
      <xdr:row>7</xdr:row>
      <xdr:rowOff>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58325" y="24384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342900</xdr:colOff>
      <xdr:row>6</xdr:row>
      <xdr:rowOff>38100</xdr:rowOff>
    </xdr:from>
    <xdr:to>
      <xdr:col>9</xdr:col>
      <xdr:colOff>504825</xdr:colOff>
      <xdr:row>7</xdr:row>
      <xdr:rowOff>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58325" y="24384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T21" sqref="T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view="pageBreakPreview" zoomScale="90" zoomScaleSheetLayoutView="90" zoomScalePageLayoutView="0" workbookViewId="0" topLeftCell="A22">
      <selection activeCell="J33" sqref="A1:J33"/>
    </sheetView>
  </sheetViews>
  <sheetFormatPr defaultColWidth="9.140625" defaultRowHeight="15"/>
  <cols>
    <col min="1" max="1" width="4.421875" style="0" customWidth="1"/>
    <col min="2" max="3" width="4.00390625" style="0" customWidth="1"/>
    <col min="4" max="4" width="36.28125" style="0" customWidth="1"/>
    <col min="5" max="5" width="8.8515625" style="0" customWidth="1"/>
    <col min="6" max="6" width="8.28125" style="0" customWidth="1"/>
    <col min="7" max="7" width="8.140625" style="0" customWidth="1"/>
    <col min="8" max="8" width="8.7109375" style="0" customWidth="1"/>
    <col min="9" max="9" width="8.28125" style="0" customWidth="1"/>
    <col min="10" max="10" width="9.28125" style="0" customWidth="1"/>
  </cols>
  <sheetData>
    <row r="1" spans="1:10" ht="41.25" customHeight="1">
      <c r="A1" s="446" t="s">
        <v>180</v>
      </c>
      <c r="B1" s="446"/>
      <c r="C1" s="446"/>
      <c r="D1" s="446"/>
      <c r="E1" s="446"/>
      <c r="F1" s="446"/>
      <c r="G1" s="446"/>
      <c r="H1" s="446"/>
      <c r="I1" s="446"/>
      <c r="J1" s="446"/>
    </row>
    <row r="2" spans="1:7" ht="13.5" customHeight="1">
      <c r="A2" s="2"/>
      <c r="B2" s="3"/>
      <c r="C2" s="3"/>
      <c r="D2" s="3"/>
      <c r="E2" s="1"/>
      <c r="F2" s="3"/>
      <c r="G2" s="3"/>
    </row>
    <row r="3" spans="1:10" ht="13.5" customHeight="1">
      <c r="A3" s="424" t="s">
        <v>13</v>
      </c>
      <c r="B3" s="425"/>
      <c r="C3" s="426" t="s">
        <v>0</v>
      </c>
      <c r="D3" s="426" t="s">
        <v>2</v>
      </c>
      <c r="E3" s="426" t="s">
        <v>1</v>
      </c>
      <c r="F3" s="447" t="s">
        <v>60</v>
      </c>
      <c r="G3" s="447" t="s">
        <v>61</v>
      </c>
      <c r="H3" s="450" t="s">
        <v>181</v>
      </c>
      <c r="I3" s="450" t="s">
        <v>182</v>
      </c>
      <c r="J3" s="450" t="s">
        <v>183</v>
      </c>
    </row>
    <row r="4" spans="1:10" ht="48" customHeight="1">
      <c r="A4" s="425"/>
      <c r="B4" s="425"/>
      <c r="C4" s="426"/>
      <c r="D4" s="426"/>
      <c r="E4" s="426"/>
      <c r="F4" s="448"/>
      <c r="G4" s="448"/>
      <c r="H4" s="450"/>
      <c r="I4" s="450"/>
      <c r="J4" s="450"/>
    </row>
    <row r="5" spans="1:10" ht="16.5" customHeight="1">
      <c r="A5" s="8" t="s">
        <v>24</v>
      </c>
      <c r="B5" s="8" t="s">
        <v>14</v>
      </c>
      <c r="C5" s="426"/>
      <c r="D5" s="427"/>
      <c r="E5" s="427"/>
      <c r="F5" s="449"/>
      <c r="G5" s="449"/>
      <c r="H5" s="38" t="s">
        <v>184</v>
      </c>
      <c r="I5" s="38" t="s">
        <v>185</v>
      </c>
      <c r="J5" s="450"/>
    </row>
    <row r="6" spans="1:10" s="37" customFormat="1" ht="27" customHeight="1">
      <c r="A6" s="40"/>
      <c r="B6" s="40"/>
      <c r="C6" s="41"/>
      <c r="D6" s="431" t="s">
        <v>271</v>
      </c>
      <c r="E6" s="432"/>
      <c r="F6" s="432"/>
      <c r="G6" s="432"/>
      <c r="H6" s="432"/>
      <c r="I6" s="432"/>
      <c r="J6" s="433"/>
    </row>
    <row r="7" spans="1:10" ht="36" customHeight="1">
      <c r="A7" s="9"/>
      <c r="B7" s="9"/>
      <c r="C7" s="36">
        <v>1</v>
      </c>
      <c r="D7" s="28" t="s">
        <v>98</v>
      </c>
      <c r="E7" s="8" t="s">
        <v>100</v>
      </c>
      <c r="F7" s="217">
        <v>42787.5</v>
      </c>
      <c r="G7" s="217">
        <v>46981.2</v>
      </c>
      <c r="H7" s="83">
        <f>G7/F7</f>
        <v>1.0980122699386503</v>
      </c>
      <c r="I7" s="84"/>
      <c r="J7" s="89">
        <v>1</v>
      </c>
    </row>
    <row r="8" spans="1:10" ht="27" customHeight="1">
      <c r="A8" s="9"/>
      <c r="B8" s="9"/>
      <c r="C8" s="36">
        <v>2</v>
      </c>
      <c r="D8" s="28" t="s">
        <v>99</v>
      </c>
      <c r="E8" s="8" t="s">
        <v>101</v>
      </c>
      <c r="F8" s="231">
        <v>3181</v>
      </c>
      <c r="G8" s="231">
        <v>3005</v>
      </c>
      <c r="H8" s="83">
        <f>G8/F8</f>
        <v>0.9446714869537881</v>
      </c>
      <c r="I8" s="83"/>
      <c r="J8" s="89">
        <v>1</v>
      </c>
    </row>
    <row r="9" spans="1:10" ht="30" customHeight="1">
      <c r="A9" s="15"/>
      <c r="B9" s="16"/>
      <c r="C9" s="16"/>
      <c r="D9" s="434" t="s">
        <v>102</v>
      </c>
      <c r="E9" s="435"/>
      <c r="F9" s="435"/>
      <c r="G9" s="435"/>
      <c r="H9" s="435"/>
      <c r="I9" s="435"/>
      <c r="J9" s="436"/>
    </row>
    <row r="10" spans="1:10" ht="36.75" customHeight="1">
      <c r="A10" s="9" t="s">
        <v>82</v>
      </c>
      <c r="B10" s="9" t="s">
        <v>83</v>
      </c>
      <c r="C10" s="8">
        <v>1</v>
      </c>
      <c r="D10" s="276" t="s">
        <v>139</v>
      </c>
      <c r="E10" s="277" t="s">
        <v>110</v>
      </c>
      <c r="F10" s="278">
        <v>102.3</v>
      </c>
      <c r="G10" s="279">
        <v>96.6</v>
      </c>
      <c r="H10" s="39">
        <f aca="true" t="shared" si="0" ref="H10:H21">G10/F10</f>
        <v>0.9442815249266862</v>
      </c>
      <c r="I10" s="15"/>
      <c r="J10" s="89">
        <v>1</v>
      </c>
    </row>
    <row r="11" spans="1:10" ht="17.25" customHeight="1">
      <c r="A11" s="9" t="s">
        <v>82</v>
      </c>
      <c r="B11" s="9" t="s">
        <v>83</v>
      </c>
      <c r="C11" s="8">
        <v>2</v>
      </c>
      <c r="D11" s="276" t="s">
        <v>140</v>
      </c>
      <c r="E11" s="277" t="s">
        <v>141</v>
      </c>
      <c r="F11" s="280">
        <v>61070</v>
      </c>
      <c r="G11" s="280">
        <v>38856</v>
      </c>
      <c r="H11" s="39">
        <f t="shared" si="0"/>
        <v>0.6362534796135582</v>
      </c>
      <c r="I11" s="15"/>
      <c r="J11" s="89">
        <v>1</v>
      </c>
    </row>
    <row r="12" spans="1:10" ht="15">
      <c r="A12" s="9" t="s">
        <v>82</v>
      </c>
      <c r="B12" s="9" t="s">
        <v>83</v>
      </c>
      <c r="C12" s="8">
        <v>3</v>
      </c>
      <c r="D12" s="276" t="s">
        <v>142</v>
      </c>
      <c r="E12" s="277" t="s">
        <v>141</v>
      </c>
      <c r="F12" s="280">
        <v>98640</v>
      </c>
      <c r="G12" s="280">
        <v>107488</v>
      </c>
      <c r="H12" s="39">
        <f t="shared" si="0"/>
        <v>1.0896999188969991</v>
      </c>
      <c r="I12" s="15"/>
      <c r="J12" s="89">
        <v>1</v>
      </c>
    </row>
    <row r="13" spans="1:10" ht="25.5">
      <c r="A13" s="9" t="s">
        <v>82</v>
      </c>
      <c r="B13" s="9" t="s">
        <v>83</v>
      </c>
      <c r="C13" s="8">
        <v>4</v>
      </c>
      <c r="D13" s="276" t="s">
        <v>143</v>
      </c>
      <c r="E13" s="277" t="s">
        <v>110</v>
      </c>
      <c r="F13" s="278">
        <v>100</v>
      </c>
      <c r="G13" s="278">
        <v>100</v>
      </c>
      <c r="H13" s="39">
        <f t="shared" si="0"/>
        <v>1</v>
      </c>
      <c r="I13" s="15"/>
      <c r="J13" s="89">
        <f>H13</f>
        <v>1</v>
      </c>
    </row>
    <row r="14" spans="1:10" ht="17.25" customHeight="1">
      <c r="A14" s="9" t="s">
        <v>82</v>
      </c>
      <c r="B14" s="9" t="s">
        <v>83</v>
      </c>
      <c r="C14" s="8">
        <v>5</v>
      </c>
      <c r="D14" s="276" t="s">
        <v>144</v>
      </c>
      <c r="E14" s="277" t="s">
        <v>145</v>
      </c>
      <c r="F14" s="280">
        <v>43041</v>
      </c>
      <c r="G14" s="280">
        <v>43531</v>
      </c>
      <c r="H14" s="39">
        <f t="shared" si="0"/>
        <v>1.0113844938546968</v>
      </c>
      <c r="I14" s="15"/>
      <c r="J14" s="89">
        <v>1</v>
      </c>
    </row>
    <row r="15" spans="1:10" ht="17.25" customHeight="1">
      <c r="A15" s="9" t="s">
        <v>82</v>
      </c>
      <c r="B15" s="9" t="s">
        <v>83</v>
      </c>
      <c r="C15" s="9" t="s">
        <v>127</v>
      </c>
      <c r="D15" s="276" t="s">
        <v>146</v>
      </c>
      <c r="E15" s="277" t="s">
        <v>145</v>
      </c>
      <c r="F15" s="280">
        <v>19700</v>
      </c>
      <c r="G15" s="280">
        <v>18948</v>
      </c>
      <c r="H15" s="39">
        <f t="shared" si="0"/>
        <v>0.9618274111675127</v>
      </c>
      <c r="I15" s="15"/>
      <c r="J15" s="89">
        <v>1</v>
      </c>
    </row>
    <row r="16" spans="1:10" ht="15">
      <c r="A16" s="9" t="s">
        <v>82</v>
      </c>
      <c r="B16" s="9" t="s">
        <v>83</v>
      </c>
      <c r="C16" s="8">
        <v>7</v>
      </c>
      <c r="D16" s="276" t="s">
        <v>147</v>
      </c>
      <c r="E16" s="277" t="s">
        <v>148</v>
      </c>
      <c r="F16" s="280">
        <v>30500</v>
      </c>
      <c r="G16" s="280">
        <v>32114</v>
      </c>
      <c r="H16" s="39">
        <f t="shared" si="0"/>
        <v>1.0529180327868852</v>
      </c>
      <c r="I16" s="15"/>
      <c r="J16" s="89">
        <v>1</v>
      </c>
    </row>
    <row r="17" spans="1:10" ht="15">
      <c r="A17" s="9" t="s">
        <v>82</v>
      </c>
      <c r="B17" s="9" t="s">
        <v>83</v>
      </c>
      <c r="C17" s="8">
        <v>8</v>
      </c>
      <c r="D17" s="276" t="s">
        <v>149</v>
      </c>
      <c r="E17" s="277" t="s">
        <v>148</v>
      </c>
      <c r="F17" s="280">
        <v>10700</v>
      </c>
      <c r="G17" s="280">
        <v>11119</v>
      </c>
      <c r="H17" s="39">
        <f t="shared" si="0"/>
        <v>1.0391588785046728</v>
      </c>
      <c r="I17" s="15"/>
      <c r="J17" s="89">
        <v>1</v>
      </c>
    </row>
    <row r="18" spans="1:10" ht="25.5">
      <c r="A18" s="9" t="s">
        <v>82</v>
      </c>
      <c r="B18" s="9" t="s">
        <v>83</v>
      </c>
      <c r="C18" s="8">
        <v>9</v>
      </c>
      <c r="D18" s="276" t="s">
        <v>150</v>
      </c>
      <c r="E18" s="277" t="s">
        <v>151</v>
      </c>
      <c r="F18" s="280">
        <v>9200</v>
      </c>
      <c r="G18" s="280">
        <v>9852</v>
      </c>
      <c r="H18" s="39">
        <f t="shared" si="0"/>
        <v>1.0708695652173914</v>
      </c>
      <c r="I18" s="15"/>
      <c r="J18" s="89">
        <v>1</v>
      </c>
    </row>
    <row r="19" spans="1:10" ht="69" customHeight="1">
      <c r="A19" s="9" t="s">
        <v>82</v>
      </c>
      <c r="B19" s="9" t="s">
        <v>83</v>
      </c>
      <c r="C19" s="8">
        <v>10</v>
      </c>
      <c r="D19" s="276" t="s">
        <v>208</v>
      </c>
      <c r="E19" s="277" t="s">
        <v>153</v>
      </c>
      <c r="F19" s="280">
        <v>90</v>
      </c>
      <c r="G19" s="280">
        <v>50</v>
      </c>
      <c r="H19" s="39">
        <f t="shared" si="0"/>
        <v>0.5555555555555556</v>
      </c>
      <c r="I19" s="15"/>
      <c r="J19" s="89">
        <f>H19</f>
        <v>0.5555555555555556</v>
      </c>
    </row>
    <row r="20" spans="1:10" ht="90.75" customHeight="1">
      <c r="A20" s="9" t="s">
        <v>82</v>
      </c>
      <c r="B20" s="9" t="s">
        <v>83</v>
      </c>
      <c r="C20" s="8">
        <v>11</v>
      </c>
      <c r="D20" s="276" t="s">
        <v>207</v>
      </c>
      <c r="E20" s="277" t="s">
        <v>101</v>
      </c>
      <c r="F20" s="280">
        <v>50</v>
      </c>
      <c r="G20" s="280">
        <v>15</v>
      </c>
      <c r="H20" s="39">
        <f t="shared" si="0"/>
        <v>0.3</v>
      </c>
      <c r="I20" s="15"/>
      <c r="J20" s="89">
        <v>1</v>
      </c>
    </row>
    <row r="21" spans="1:10" ht="25.5" customHeight="1">
      <c r="A21" s="9" t="s">
        <v>82</v>
      </c>
      <c r="B21" s="9" t="s">
        <v>83</v>
      </c>
      <c r="C21" s="8">
        <v>12</v>
      </c>
      <c r="D21" s="276" t="s">
        <v>155</v>
      </c>
      <c r="E21" s="277" t="s">
        <v>100</v>
      </c>
      <c r="F21" s="280">
        <v>50500</v>
      </c>
      <c r="G21" s="280">
        <v>56470</v>
      </c>
      <c r="H21" s="39">
        <f t="shared" si="0"/>
        <v>1.1182178217821783</v>
      </c>
      <c r="I21" s="15"/>
      <c r="J21" s="89">
        <v>1</v>
      </c>
    </row>
    <row r="22" spans="1:10" ht="17.25" customHeight="1">
      <c r="A22" s="9"/>
      <c r="B22" s="9"/>
      <c r="C22" s="8"/>
      <c r="D22" s="451" t="s">
        <v>186</v>
      </c>
      <c r="E22" s="452"/>
      <c r="F22" s="452"/>
      <c r="G22" s="452"/>
      <c r="H22" s="452"/>
      <c r="I22" s="453"/>
      <c r="J22" s="44">
        <f>SUM(J10:J21)</f>
        <v>11.555555555555555</v>
      </c>
    </row>
    <row r="23" spans="1:10" ht="17.25" customHeight="1">
      <c r="A23" s="9"/>
      <c r="B23" s="9"/>
      <c r="C23" s="8"/>
      <c r="D23" s="418" t="s">
        <v>399</v>
      </c>
      <c r="E23" s="419"/>
      <c r="F23" s="419"/>
      <c r="G23" s="419"/>
      <c r="H23" s="419"/>
      <c r="I23" s="420"/>
      <c r="J23" s="281">
        <f>J22/12</f>
        <v>0.9629629629629629</v>
      </c>
    </row>
    <row r="24" spans="1:10" ht="32.25" customHeight="1">
      <c r="A24" s="15"/>
      <c r="B24" s="16"/>
      <c r="C24" s="16"/>
      <c r="D24" s="428" t="s">
        <v>111</v>
      </c>
      <c r="E24" s="429"/>
      <c r="F24" s="429"/>
      <c r="G24" s="429"/>
      <c r="H24" s="429"/>
      <c r="I24" s="429"/>
      <c r="J24" s="430"/>
    </row>
    <row r="25" spans="1:10" ht="48" customHeight="1">
      <c r="A25" s="20" t="s">
        <v>82</v>
      </c>
      <c r="B25" s="20" t="s">
        <v>95</v>
      </c>
      <c r="C25" s="21">
        <v>1</v>
      </c>
      <c r="D25" s="28" t="s">
        <v>103</v>
      </c>
      <c r="E25" s="11" t="s">
        <v>318</v>
      </c>
      <c r="F25" s="232">
        <f>(F26+F27+F28)/13827*10000</f>
        <v>237.94026180661027</v>
      </c>
      <c r="G25" s="232">
        <v>242.63805889552881</v>
      </c>
      <c r="H25" s="83">
        <f>G25/F25</f>
        <v>1.0197435988901145</v>
      </c>
      <c r="I25" s="84"/>
      <c r="J25" s="89">
        <v>1</v>
      </c>
    </row>
    <row r="26" spans="1:10" ht="32.25" customHeight="1">
      <c r="A26" s="20" t="s">
        <v>82</v>
      </c>
      <c r="B26" s="20" t="s">
        <v>95</v>
      </c>
      <c r="C26" s="21">
        <v>2</v>
      </c>
      <c r="D26" s="28" t="s">
        <v>104</v>
      </c>
      <c r="E26" s="11" t="s">
        <v>109</v>
      </c>
      <c r="F26" s="231">
        <v>273</v>
      </c>
      <c r="G26" s="231">
        <v>280</v>
      </c>
      <c r="H26" s="83">
        <f>G26/F26</f>
        <v>1.0256410256410255</v>
      </c>
      <c r="I26" s="84"/>
      <c r="J26" s="89">
        <v>1</v>
      </c>
    </row>
    <row r="27" spans="1:10" ht="27.75" customHeight="1">
      <c r="A27" s="20" t="s">
        <v>82</v>
      </c>
      <c r="B27" s="20" t="s">
        <v>95</v>
      </c>
      <c r="C27" s="21">
        <v>3</v>
      </c>
      <c r="D27" s="28" t="s">
        <v>260</v>
      </c>
      <c r="E27" s="11" t="s">
        <v>109</v>
      </c>
      <c r="F27" s="217">
        <v>2</v>
      </c>
      <c r="G27" s="231">
        <v>2</v>
      </c>
      <c r="H27" s="83">
        <f>G27/F27</f>
        <v>1</v>
      </c>
      <c r="I27" s="84"/>
      <c r="J27" s="89">
        <v>1</v>
      </c>
    </row>
    <row r="28" spans="1:10" ht="30" customHeight="1">
      <c r="A28" s="22" t="s">
        <v>82</v>
      </c>
      <c r="B28" s="22" t="s">
        <v>95</v>
      </c>
      <c r="C28" s="23">
        <v>4</v>
      </c>
      <c r="D28" s="28" t="s">
        <v>106</v>
      </c>
      <c r="E28" s="11" t="s">
        <v>109</v>
      </c>
      <c r="F28" s="217">
        <v>54</v>
      </c>
      <c r="G28" s="231">
        <v>55</v>
      </c>
      <c r="H28" s="83">
        <f>G28/F28</f>
        <v>1.0185185185185186</v>
      </c>
      <c r="I28" s="84"/>
      <c r="J28" s="89">
        <v>1</v>
      </c>
    </row>
    <row r="29" spans="1:10" ht="57.75" customHeight="1">
      <c r="A29" s="22" t="s">
        <v>82</v>
      </c>
      <c r="B29" s="22" t="s">
        <v>95</v>
      </c>
      <c r="C29" s="23">
        <v>5</v>
      </c>
      <c r="D29" s="42" t="s">
        <v>107</v>
      </c>
      <c r="E29" s="43" t="s">
        <v>110</v>
      </c>
      <c r="F29" s="233">
        <v>33.17</v>
      </c>
      <c r="G29" s="233">
        <v>33</v>
      </c>
      <c r="H29" s="134">
        <f>G29/F29</f>
        <v>0.9948748869460355</v>
      </c>
      <c r="I29" s="135"/>
      <c r="J29" s="136">
        <v>1</v>
      </c>
    </row>
    <row r="30" spans="1:10" ht="19.5" customHeight="1">
      <c r="A30" s="18"/>
      <c r="B30" s="18"/>
      <c r="C30" s="11"/>
      <c r="D30" s="421" t="s">
        <v>187</v>
      </c>
      <c r="E30" s="422"/>
      <c r="F30" s="422"/>
      <c r="G30" s="422"/>
      <c r="H30" s="422"/>
      <c r="I30" s="423"/>
      <c r="J30" s="234">
        <f>SUM(J25:J29)</f>
        <v>5</v>
      </c>
    </row>
    <row r="31" spans="1:10" ht="19.5" customHeight="1">
      <c r="A31" s="18"/>
      <c r="B31" s="18"/>
      <c r="C31" s="11"/>
      <c r="D31" s="437" t="s">
        <v>426</v>
      </c>
      <c r="E31" s="438"/>
      <c r="F31" s="438"/>
      <c r="G31" s="438"/>
      <c r="H31" s="438"/>
      <c r="I31" s="439"/>
      <c r="J31" s="235">
        <f>J30/5</f>
        <v>1</v>
      </c>
    </row>
    <row r="32" spans="1:10" ht="19.5" customHeight="1">
      <c r="A32" s="18"/>
      <c r="B32" s="18"/>
      <c r="C32" s="11"/>
      <c r="D32" s="440" t="s">
        <v>188</v>
      </c>
      <c r="E32" s="441"/>
      <c r="F32" s="441"/>
      <c r="G32" s="441"/>
      <c r="H32" s="441"/>
      <c r="I32" s="442"/>
      <c r="J32" s="234">
        <f>J7+J8+J22+J30</f>
        <v>18.555555555555557</v>
      </c>
    </row>
    <row r="33" spans="1:10" ht="21" customHeight="1">
      <c r="A33" s="275"/>
      <c r="B33" s="275"/>
      <c r="C33" s="43"/>
      <c r="D33" s="443" t="s">
        <v>427</v>
      </c>
      <c r="E33" s="444"/>
      <c r="F33" s="444"/>
      <c r="G33" s="444"/>
      <c r="H33" s="444"/>
      <c r="I33" s="445"/>
      <c r="J33" s="282">
        <v>0.98</v>
      </c>
    </row>
  </sheetData>
  <sheetProtection/>
  <mergeCells count="19">
    <mergeCell ref="D31:I31"/>
    <mergeCell ref="D32:I32"/>
    <mergeCell ref="D33:I33"/>
    <mergeCell ref="A1:J1"/>
    <mergeCell ref="F3:F5"/>
    <mergeCell ref="G3:G5"/>
    <mergeCell ref="H3:H4"/>
    <mergeCell ref="I3:I4"/>
    <mergeCell ref="J3:J5"/>
    <mergeCell ref="D22:I22"/>
    <mergeCell ref="D23:I23"/>
    <mergeCell ref="D30:I30"/>
    <mergeCell ref="A3:B4"/>
    <mergeCell ref="C3:C5"/>
    <mergeCell ref="D3:D5"/>
    <mergeCell ref="E3:E5"/>
    <mergeCell ref="D24:J24"/>
    <mergeCell ref="D6:J6"/>
    <mergeCell ref="D9:J9"/>
  </mergeCells>
  <printOptions/>
  <pageMargins left="0.11811023622047245" right="0" top="0.7480314960629921" bottom="0.7480314960629921" header="0.31496062992125984" footer="0.31496062992125984"/>
  <pageSetup fitToHeight="1" fitToWidth="1" horizontalDpi="600" verticalDpi="600" orientation="portrait" paperSize="9" scale="78" r:id="rId1"/>
  <rowBreaks count="1" manualBreakCount="1">
    <brk id="2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2"/>
  <sheetViews>
    <sheetView view="pageBreakPreview" zoomScale="90" zoomScaleSheetLayoutView="90" zoomScalePageLayoutView="0" workbookViewId="0" topLeftCell="A44">
      <selection activeCell="I50" sqref="I50"/>
    </sheetView>
  </sheetViews>
  <sheetFormatPr defaultColWidth="9.140625" defaultRowHeight="15"/>
  <cols>
    <col min="1" max="1" width="3.57421875" style="27" customWidth="1"/>
    <col min="2" max="2" width="3.421875" style="27" customWidth="1"/>
    <col min="3" max="3" width="3.57421875" style="27" customWidth="1"/>
    <col min="4" max="4" width="3.421875" style="27" customWidth="1"/>
    <col min="5" max="5" width="33.421875" style="65" customWidth="1"/>
    <col min="6" max="6" width="7.421875" style="27" customWidth="1"/>
    <col min="7" max="7" width="5.57421875" style="27" customWidth="1"/>
    <col min="8" max="8" width="62.28125" style="27" customWidth="1"/>
    <col min="9" max="9" width="10.8515625" style="27" customWidth="1"/>
    <col min="10" max="10" width="10.140625" style="27" customWidth="1"/>
  </cols>
  <sheetData>
    <row r="1" spans="1:10" s="1" customFormat="1" ht="13.5" customHeight="1">
      <c r="A1" s="7"/>
      <c r="B1" s="7"/>
      <c r="C1" s="7"/>
      <c r="D1" s="7"/>
      <c r="E1" s="31"/>
      <c r="F1" s="7"/>
      <c r="G1" s="7"/>
      <c r="H1" s="10"/>
      <c r="I1" s="63"/>
      <c r="J1" s="63"/>
    </row>
    <row r="2" spans="1:10" s="5" customFormat="1" ht="13.5" customHeight="1">
      <c r="A2" s="29" t="s">
        <v>138</v>
      </c>
      <c r="B2" s="29"/>
      <c r="C2" s="29"/>
      <c r="D2" s="29"/>
      <c r="E2" s="29"/>
      <c r="F2" s="29"/>
      <c r="G2" s="29"/>
      <c r="H2" s="187"/>
      <c r="I2" s="63"/>
      <c r="J2" s="63"/>
    </row>
    <row r="3" spans="1:10" s="5" customFormat="1" ht="13.5" customHeight="1">
      <c r="A3" s="464" t="s">
        <v>272</v>
      </c>
      <c r="B3" s="464"/>
      <c r="C3" s="464"/>
      <c r="D3" s="464"/>
      <c r="E3" s="464"/>
      <c r="F3" s="464"/>
      <c r="G3" s="464"/>
      <c r="H3" s="464"/>
      <c r="I3" s="63"/>
      <c r="J3" s="63"/>
    </row>
    <row r="4" spans="1:10" s="5" customFormat="1" ht="13.5" customHeight="1">
      <c r="A4" s="29"/>
      <c r="B4" s="29"/>
      <c r="C4" s="29"/>
      <c r="D4" s="29"/>
      <c r="E4" s="29"/>
      <c r="F4" s="29"/>
      <c r="G4" s="29"/>
      <c r="H4" s="29"/>
      <c r="I4" s="63"/>
      <c r="J4" s="63"/>
    </row>
    <row r="5" spans="1:10" s="5" customFormat="1" ht="13.5" customHeight="1">
      <c r="A5" s="63" t="s">
        <v>32</v>
      </c>
      <c r="B5" s="6"/>
      <c r="C5" s="6"/>
      <c r="D5" s="6"/>
      <c r="E5" s="64"/>
      <c r="F5" s="188"/>
      <c r="G5" s="188"/>
      <c r="H5" s="188"/>
      <c r="I5" s="188"/>
      <c r="J5" s="63"/>
    </row>
    <row r="6" spans="1:10" s="5" customFormat="1" ht="14.25" customHeight="1">
      <c r="A6" s="2"/>
      <c r="B6" s="3"/>
      <c r="C6" s="3"/>
      <c r="D6" s="3"/>
      <c r="E6" s="64"/>
      <c r="F6" s="3"/>
      <c r="G6" s="3"/>
      <c r="H6" s="3"/>
      <c r="I6" s="63"/>
      <c r="J6" s="63"/>
    </row>
    <row r="7" spans="1:10" s="12" customFormat="1" ht="51.75" customHeight="1">
      <c r="A7" s="347" t="s">
        <v>13</v>
      </c>
      <c r="B7" s="348"/>
      <c r="C7" s="348"/>
      <c r="D7" s="349"/>
      <c r="E7" s="465" t="s">
        <v>171</v>
      </c>
      <c r="F7" s="332" t="s">
        <v>38</v>
      </c>
      <c r="G7" s="332" t="s">
        <v>41</v>
      </c>
      <c r="H7" s="332" t="s">
        <v>39</v>
      </c>
      <c r="I7" s="426" t="s">
        <v>189</v>
      </c>
      <c r="J7" s="471" t="s">
        <v>190</v>
      </c>
    </row>
    <row r="8" spans="1:10" ht="39" customHeight="1">
      <c r="A8" s="30" t="s">
        <v>24</v>
      </c>
      <c r="B8" s="30" t="s">
        <v>14</v>
      </c>
      <c r="C8" s="30" t="s">
        <v>15</v>
      </c>
      <c r="D8" s="30" t="s">
        <v>16</v>
      </c>
      <c r="E8" s="466"/>
      <c r="F8" s="467"/>
      <c r="G8" s="467"/>
      <c r="H8" s="467"/>
      <c r="I8" s="426"/>
      <c r="J8" s="472"/>
    </row>
    <row r="9" spans="1:10" ht="20.25" customHeight="1">
      <c r="A9" s="32" t="s">
        <v>82</v>
      </c>
      <c r="B9" s="32" t="s">
        <v>83</v>
      </c>
      <c r="C9" s="32"/>
      <c r="D9" s="32"/>
      <c r="E9" s="457" t="s">
        <v>84</v>
      </c>
      <c r="F9" s="458"/>
      <c r="G9" s="458"/>
      <c r="H9" s="458"/>
      <c r="I9" s="458"/>
      <c r="J9" s="459"/>
    </row>
    <row r="10" spans="1:10" ht="27.75" customHeight="1">
      <c r="A10" s="32" t="s">
        <v>82</v>
      </c>
      <c r="B10" s="32" t="s">
        <v>83</v>
      </c>
      <c r="C10" s="32" t="s">
        <v>17</v>
      </c>
      <c r="D10" s="32"/>
      <c r="E10" s="457" t="s">
        <v>134</v>
      </c>
      <c r="F10" s="458"/>
      <c r="G10" s="458"/>
      <c r="H10" s="458"/>
      <c r="I10" s="458"/>
      <c r="J10" s="459"/>
    </row>
    <row r="11" spans="1:10" ht="94.5" customHeight="1">
      <c r="A11" s="66" t="s">
        <v>82</v>
      </c>
      <c r="B11" s="66" t="s">
        <v>83</v>
      </c>
      <c r="C11" s="66" t="s">
        <v>17</v>
      </c>
      <c r="D11" s="66" t="s">
        <v>83</v>
      </c>
      <c r="E11" s="33" t="s">
        <v>85</v>
      </c>
      <c r="F11" s="88" t="s">
        <v>273</v>
      </c>
      <c r="G11" s="85">
        <v>2023</v>
      </c>
      <c r="H11" s="33" t="s">
        <v>410</v>
      </c>
      <c r="I11" s="284">
        <v>1</v>
      </c>
      <c r="J11" s="284">
        <v>1</v>
      </c>
    </row>
    <row r="12" spans="1:10" ht="165" customHeight="1">
      <c r="A12" s="66" t="s">
        <v>82</v>
      </c>
      <c r="B12" s="66" t="s">
        <v>83</v>
      </c>
      <c r="C12" s="66" t="s">
        <v>17</v>
      </c>
      <c r="D12" s="66" t="s">
        <v>95</v>
      </c>
      <c r="E12" s="33" t="s">
        <v>92</v>
      </c>
      <c r="F12" s="88" t="s">
        <v>273</v>
      </c>
      <c r="G12" s="85">
        <v>2023</v>
      </c>
      <c r="H12" s="48" t="s">
        <v>411</v>
      </c>
      <c r="I12" s="284">
        <v>1</v>
      </c>
      <c r="J12" s="284">
        <v>1</v>
      </c>
    </row>
    <row r="13" spans="1:10" ht="60">
      <c r="A13" s="66" t="s">
        <v>82</v>
      </c>
      <c r="B13" s="66" t="s">
        <v>83</v>
      </c>
      <c r="C13" s="66" t="s">
        <v>17</v>
      </c>
      <c r="D13" s="66" t="s">
        <v>96</v>
      </c>
      <c r="E13" s="33" t="s">
        <v>244</v>
      </c>
      <c r="F13" s="88" t="s">
        <v>273</v>
      </c>
      <c r="G13" s="85">
        <v>2023</v>
      </c>
      <c r="H13" s="48" t="s">
        <v>400</v>
      </c>
      <c r="I13" s="284">
        <v>1</v>
      </c>
      <c r="J13" s="284">
        <v>1</v>
      </c>
    </row>
    <row r="14" spans="1:10" ht="109.5" customHeight="1">
      <c r="A14" s="66" t="s">
        <v>82</v>
      </c>
      <c r="B14" s="66" t="s">
        <v>83</v>
      </c>
      <c r="C14" s="66" t="s">
        <v>17</v>
      </c>
      <c r="D14" s="66" t="s">
        <v>125</v>
      </c>
      <c r="E14" s="33" t="s">
        <v>255</v>
      </c>
      <c r="F14" s="88" t="s">
        <v>273</v>
      </c>
      <c r="G14" s="85">
        <v>2023</v>
      </c>
      <c r="H14" s="33" t="s">
        <v>401</v>
      </c>
      <c r="I14" s="284">
        <v>1</v>
      </c>
      <c r="J14" s="284">
        <v>1</v>
      </c>
    </row>
    <row r="15" spans="1:10" ht="60">
      <c r="A15" s="87" t="s">
        <v>82</v>
      </c>
      <c r="B15" s="87" t="s">
        <v>83</v>
      </c>
      <c r="C15" s="87" t="s">
        <v>215</v>
      </c>
      <c r="D15" s="66"/>
      <c r="E15" s="33" t="s">
        <v>216</v>
      </c>
      <c r="F15" s="88" t="s">
        <v>273</v>
      </c>
      <c r="G15" s="85">
        <v>2023</v>
      </c>
      <c r="H15" s="33" t="s">
        <v>256</v>
      </c>
      <c r="I15" s="284">
        <v>1</v>
      </c>
      <c r="J15" s="284">
        <v>1</v>
      </c>
    </row>
    <row r="16" spans="1:10" ht="144">
      <c r="A16" s="87" t="s">
        <v>82</v>
      </c>
      <c r="B16" s="87" t="s">
        <v>83</v>
      </c>
      <c r="C16" s="87" t="s">
        <v>89</v>
      </c>
      <c r="D16" s="66"/>
      <c r="E16" s="33" t="s">
        <v>90</v>
      </c>
      <c r="F16" s="88" t="s">
        <v>273</v>
      </c>
      <c r="G16" s="85">
        <v>2023</v>
      </c>
      <c r="H16" s="48" t="s">
        <v>257</v>
      </c>
      <c r="I16" s="284">
        <v>1</v>
      </c>
      <c r="J16" s="284">
        <v>1</v>
      </c>
    </row>
    <row r="17" spans="1:10" ht="69.75" customHeight="1">
      <c r="A17" s="87" t="s">
        <v>82</v>
      </c>
      <c r="B17" s="87" t="s">
        <v>83</v>
      </c>
      <c r="C17" s="87" t="s">
        <v>82</v>
      </c>
      <c r="D17" s="66"/>
      <c r="E17" s="33" t="s">
        <v>172</v>
      </c>
      <c r="F17" s="88" t="s">
        <v>273</v>
      </c>
      <c r="G17" s="85">
        <v>2023</v>
      </c>
      <c r="H17" s="48" t="s">
        <v>258</v>
      </c>
      <c r="I17" s="284">
        <v>1</v>
      </c>
      <c r="J17" s="284">
        <v>1</v>
      </c>
    </row>
    <row r="18" spans="1:10" ht="84">
      <c r="A18" s="87" t="s">
        <v>82</v>
      </c>
      <c r="B18" s="87" t="s">
        <v>83</v>
      </c>
      <c r="C18" s="87" t="s">
        <v>241</v>
      </c>
      <c r="D18" s="66"/>
      <c r="E18" s="33" t="s">
        <v>242</v>
      </c>
      <c r="F18" s="88" t="s">
        <v>273</v>
      </c>
      <c r="G18" s="85">
        <v>2023</v>
      </c>
      <c r="H18" s="48" t="s">
        <v>370</v>
      </c>
      <c r="I18" s="284">
        <v>1</v>
      </c>
      <c r="J18" s="284">
        <v>1</v>
      </c>
    </row>
    <row r="19" spans="1:10" ht="189" customHeight="1">
      <c r="A19" s="87" t="s">
        <v>82</v>
      </c>
      <c r="B19" s="87" t="s">
        <v>83</v>
      </c>
      <c r="C19" s="87" t="s">
        <v>247</v>
      </c>
      <c r="D19" s="66"/>
      <c r="E19" s="33" t="s">
        <v>87</v>
      </c>
      <c r="F19" s="88" t="s">
        <v>273</v>
      </c>
      <c r="G19" s="85">
        <v>2023</v>
      </c>
      <c r="H19" s="285" t="s">
        <v>412</v>
      </c>
      <c r="I19" s="284">
        <v>1</v>
      </c>
      <c r="J19" s="284">
        <v>1</v>
      </c>
    </row>
    <row r="20" spans="1:10" ht="15">
      <c r="A20" s="87" t="s">
        <v>82</v>
      </c>
      <c r="B20" s="87" t="s">
        <v>83</v>
      </c>
      <c r="C20" s="87" t="s">
        <v>249</v>
      </c>
      <c r="D20" s="66"/>
      <c r="E20" s="322" t="s">
        <v>250</v>
      </c>
      <c r="F20" s="323"/>
      <c r="G20" s="323"/>
      <c r="H20" s="323"/>
      <c r="I20" s="323"/>
      <c r="J20" s="324"/>
    </row>
    <row r="21" spans="1:10" ht="96">
      <c r="A21" s="66" t="s">
        <v>82</v>
      </c>
      <c r="B21" s="66" t="s">
        <v>83</v>
      </c>
      <c r="C21" s="66" t="s">
        <v>249</v>
      </c>
      <c r="D21" s="66" t="s">
        <v>83</v>
      </c>
      <c r="E21" s="186" t="s">
        <v>251</v>
      </c>
      <c r="F21" s="88" t="s">
        <v>273</v>
      </c>
      <c r="G21" s="85">
        <v>2023</v>
      </c>
      <c r="H21" s="48" t="s">
        <v>402</v>
      </c>
      <c r="I21" s="284">
        <v>1</v>
      </c>
      <c r="J21" s="284">
        <v>1</v>
      </c>
    </row>
    <row r="22" spans="1:10" ht="120">
      <c r="A22" s="66" t="s">
        <v>82</v>
      </c>
      <c r="B22" s="66" t="s">
        <v>83</v>
      </c>
      <c r="C22" s="66" t="s">
        <v>249</v>
      </c>
      <c r="D22" s="66" t="s">
        <v>95</v>
      </c>
      <c r="E22" s="186" t="s">
        <v>259</v>
      </c>
      <c r="F22" s="88" t="s">
        <v>273</v>
      </c>
      <c r="G22" s="85">
        <v>2023</v>
      </c>
      <c r="H22" s="48" t="s">
        <v>403</v>
      </c>
      <c r="I22" s="284">
        <v>1</v>
      </c>
      <c r="J22" s="284">
        <v>1</v>
      </c>
    </row>
    <row r="23" spans="1:10" ht="84">
      <c r="A23" s="87" t="s">
        <v>82</v>
      </c>
      <c r="B23" s="87" t="s">
        <v>83</v>
      </c>
      <c r="C23" s="87" t="s">
        <v>252</v>
      </c>
      <c r="D23" s="66"/>
      <c r="E23" s="33" t="s">
        <v>254</v>
      </c>
      <c r="F23" s="88" t="s">
        <v>273</v>
      </c>
      <c r="G23" s="85">
        <v>2023</v>
      </c>
      <c r="H23" s="48" t="s">
        <v>413</v>
      </c>
      <c r="I23" s="284">
        <v>1</v>
      </c>
      <c r="J23" s="284">
        <v>1</v>
      </c>
    </row>
    <row r="24" spans="1:10" ht="60">
      <c r="A24" s="87" t="s">
        <v>82</v>
      </c>
      <c r="B24" s="87" t="s">
        <v>83</v>
      </c>
      <c r="C24" s="87" t="s">
        <v>252</v>
      </c>
      <c r="D24" s="66"/>
      <c r="E24" s="286" t="s">
        <v>373</v>
      </c>
      <c r="F24" s="88" t="s">
        <v>273</v>
      </c>
      <c r="G24" s="85">
        <v>2023</v>
      </c>
      <c r="H24" s="48" t="s">
        <v>404</v>
      </c>
      <c r="I24" s="284">
        <v>1</v>
      </c>
      <c r="J24" s="284">
        <v>1</v>
      </c>
    </row>
    <row r="25" spans="1:10" ht="21" customHeight="1">
      <c r="A25" s="66"/>
      <c r="B25" s="66"/>
      <c r="C25" s="66"/>
      <c r="D25" s="66"/>
      <c r="E25" s="460" t="s">
        <v>261</v>
      </c>
      <c r="F25" s="461"/>
      <c r="G25" s="461"/>
      <c r="H25" s="461"/>
      <c r="I25" s="190">
        <v>13</v>
      </c>
      <c r="J25" s="190">
        <v>13</v>
      </c>
    </row>
    <row r="26" spans="1:10" ht="17.25" customHeight="1">
      <c r="A26" s="66"/>
      <c r="B26" s="66"/>
      <c r="C26" s="66"/>
      <c r="D26" s="66"/>
      <c r="E26" s="67" t="s">
        <v>196</v>
      </c>
      <c r="F26" s="67"/>
      <c r="G26" s="67"/>
      <c r="H26" s="67"/>
      <c r="I26" s="68"/>
      <c r="J26" s="62">
        <f>J25/I25</f>
        <v>1</v>
      </c>
    </row>
    <row r="27" spans="1:10" ht="29.25" customHeight="1">
      <c r="A27" s="66" t="s">
        <v>82</v>
      </c>
      <c r="B27" s="66" t="s">
        <v>95</v>
      </c>
      <c r="C27" s="66"/>
      <c r="D27" s="66"/>
      <c r="E27" s="474" t="s">
        <v>111</v>
      </c>
      <c r="F27" s="475"/>
      <c r="G27" s="475"/>
      <c r="H27" s="475"/>
      <c r="I27" s="475"/>
      <c r="J27" s="476"/>
    </row>
    <row r="28" spans="1:10" ht="60.75" customHeight="1">
      <c r="A28" s="66" t="s">
        <v>82</v>
      </c>
      <c r="B28" s="66" t="s">
        <v>95</v>
      </c>
      <c r="C28" s="66" t="s">
        <v>17</v>
      </c>
      <c r="D28" s="66" t="s">
        <v>83</v>
      </c>
      <c r="E28" s="94" t="s">
        <v>274</v>
      </c>
      <c r="F28" s="88" t="s">
        <v>273</v>
      </c>
      <c r="G28" s="85">
        <v>2023</v>
      </c>
      <c r="H28" s="33" t="s">
        <v>339</v>
      </c>
      <c r="I28" s="189">
        <v>1</v>
      </c>
      <c r="J28" s="189">
        <v>1</v>
      </c>
    </row>
    <row r="29" spans="1:10" s="35" customFormat="1" ht="117.75" customHeight="1">
      <c r="A29" s="66" t="s">
        <v>82</v>
      </c>
      <c r="B29" s="66" t="s">
        <v>95</v>
      </c>
      <c r="C29" s="66" t="s">
        <v>17</v>
      </c>
      <c r="D29" s="66" t="s">
        <v>95</v>
      </c>
      <c r="E29" s="205" t="s">
        <v>176</v>
      </c>
      <c r="F29" s="88" t="s">
        <v>273</v>
      </c>
      <c r="G29" s="85">
        <v>2023</v>
      </c>
      <c r="H29" s="207" t="s">
        <v>280</v>
      </c>
      <c r="I29" s="191">
        <v>1</v>
      </c>
      <c r="J29" s="191">
        <v>1</v>
      </c>
    </row>
    <row r="30" spans="1:10" s="35" customFormat="1" ht="82.5" customHeight="1">
      <c r="A30" s="66" t="s">
        <v>82</v>
      </c>
      <c r="B30" s="66" t="s">
        <v>95</v>
      </c>
      <c r="C30" s="66" t="s">
        <v>17</v>
      </c>
      <c r="D30" s="66" t="s">
        <v>96</v>
      </c>
      <c r="E30" s="205" t="s">
        <v>319</v>
      </c>
      <c r="F30" s="88" t="s">
        <v>273</v>
      </c>
      <c r="G30" s="85">
        <v>2023</v>
      </c>
      <c r="H30" s="33" t="s">
        <v>340</v>
      </c>
      <c r="I30" s="191">
        <v>1</v>
      </c>
      <c r="J30" s="191">
        <v>1</v>
      </c>
    </row>
    <row r="31" spans="1:10" s="27" customFormat="1" ht="50.25" customHeight="1">
      <c r="A31" s="66" t="s">
        <v>82</v>
      </c>
      <c r="B31" s="66" t="s">
        <v>95</v>
      </c>
      <c r="C31" s="66" t="s">
        <v>17</v>
      </c>
      <c r="D31" s="66" t="s">
        <v>125</v>
      </c>
      <c r="E31" s="206" t="s">
        <v>114</v>
      </c>
      <c r="F31" s="88" t="s">
        <v>273</v>
      </c>
      <c r="G31" s="85">
        <v>2023</v>
      </c>
      <c r="H31" s="48" t="s">
        <v>281</v>
      </c>
      <c r="I31" s="189">
        <v>1</v>
      </c>
      <c r="J31" s="189">
        <v>1</v>
      </c>
    </row>
    <row r="32" spans="1:10" ht="48.75" customHeight="1">
      <c r="A32" s="66" t="s">
        <v>82</v>
      </c>
      <c r="B32" s="66" t="s">
        <v>95</v>
      </c>
      <c r="C32" s="66" t="s">
        <v>17</v>
      </c>
      <c r="D32" s="66" t="s">
        <v>126</v>
      </c>
      <c r="E32" s="206" t="s">
        <v>115</v>
      </c>
      <c r="F32" s="88" t="s">
        <v>273</v>
      </c>
      <c r="G32" s="85">
        <v>2023</v>
      </c>
      <c r="H32" s="48" t="s">
        <v>279</v>
      </c>
      <c r="I32" s="189">
        <v>1</v>
      </c>
      <c r="J32" s="189">
        <v>1</v>
      </c>
    </row>
    <row r="33" spans="1:10" ht="61.5" customHeight="1">
      <c r="A33" s="66" t="s">
        <v>82</v>
      </c>
      <c r="B33" s="66" t="s">
        <v>95</v>
      </c>
      <c r="C33" s="66" t="s">
        <v>17</v>
      </c>
      <c r="D33" s="66" t="s">
        <v>127</v>
      </c>
      <c r="E33" s="206" t="s">
        <v>116</v>
      </c>
      <c r="F33" s="88" t="s">
        <v>273</v>
      </c>
      <c r="G33" s="85">
        <v>2023</v>
      </c>
      <c r="H33" s="48" t="s">
        <v>338</v>
      </c>
      <c r="I33" s="189">
        <v>1</v>
      </c>
      <c r="J33" s="189">
        <v>1</v>
      </c>
    </row>
    <row r="34" spans="1:10" ht="60">
      <c r="A34" s="66" t="s">
        <v>82</v>
      </c>
      <c r="B34" s="66" t="s">
        <v>95</v>
      </c>
      <c r="C34" s="66" t="s">
        <v>17</v>
      </c>
      <c r="D34" s="66" t="s">
        <v>128</v>
      </c>
      <c r="E34" s="206" t="s">
        <v>320</v>
      </c>
      <c r="F34" s="88" t="s">
        <v>273</v>
      </c>
      <c r="G34" s="85">
        <v>2023</v>
      </c>
      <c r="H34" s="33" t="s">
        <v>333</v>
      </c>
      <c r="I34" s="189">
        <v>1</v>
      </c>
      <c r="J34" s="189">
        <v>1</v>
      </c>
    </row>
    <row r="35" spans="1:10" ht="35.25" customHeight="1">
      <c r="A35" s="66" t="s">
        <v>82</v>
      </c>
      <c r="B35" s="66" t="s">
        <v>95</v>
      </c>
      <c r="C35" s="66" t="s">
        <v>17</v>
      </c>
      <c r="D35" s="66" t="s">
        <v>129</v>
      </c>
      <c r="E35" s="206" t="s">
        <v>117</v>
      </c>
      <c r="F35" s="88" t="s">
        <v>273</v>
      </c>
      <c r="G35" s="85">
        <v>2023</v>
      </c>
      <c r="H35" s="33" t="s">
        <v>124</v>
      </c>
      <c r="I35" s="189">
        <v>1</v>
      </c>
      <c r="J35" s="189">
        <v>1</v>
      </c>
    </row>
    <row r="36" spans="1:10" ht="38.25" customHeight="1">
      <c r="A36" s="66" t="s">
        <v>82</v>
      </c>
      <c r="B36" s="66" t="s">
        <v>95</v>
      </c>
      <c r="C36" s="66" t="s">
        <v>17</v>
      </c>
      <c r="D36" s="66" t="s">
        <v>130</v>
      </c>
      <c r="E36" s="203" t="s">
        <v>321</v>
      </c>
      <c r="F36" s="88" t="s">
        <v>273</v>
      </c>
      <c r="G36" s="85">
        <v>2023</v>
      </c>
      <c r="H36" s="33" t="s">
        <v>334</v>
      </c>
      <c r="I36" s="189">
        <v>1</v>
      </c>
      <c r="J36" s="189">
        <v>1</v>
      </c>
    </row>
    <row r="37" spans="1:10" ht="69.75" customHeight="1">
      <c r="A37" s="66" t="s">
        <v>82</v>
      </c>
      <c r="B37" s="66" t="s">
        <v>95</v>
      </c>
      <c r="C37" s="66" t="s">
        <v>17</v>
      </c>
      <c r="D37" s="66" t="s">
        <v>112</v>
      </c>
      <c r="E37" s="33" t="s">
        <v>175</v>
      </c>
      <c r="F37" s="88" t="s">
        <v>273</v>
      </c>
      <c r="G37" s="85">
        <v>2023</v>
      </c>
      <c r="H37" s="33" t="s">
        <v>282</v>
      </c>
      <c r="I37" s="189">
        <v>1</v>
      </c>
      <c r="J37" s="189">
        <v>1</v>
      </c>
    </row>
    <row r="38" spans="1:10" ht="38.25" customHeight="1">
      <c r="A38" s="66" t="s">
        <v>82</v>
      </c>
      <c r="B38" s="66" t="s">
        <v>95</v>
      </c>
      <c r="C38" s="66" t="s">
        <v>17</v>
      </c>
      <c r="D38" s="66" t="s">
        <v>323</v>
      </c>
      <c r="E38" s="96" t="s">
        <v>118</v>
      </c>
      <c r="F38" s="88" t="s">
        <v>273</v>
      </c>
      <c r="G38" s="85">
        <v>2023</v>
      </c>
      <c r="H38" s="48" t="s">
        <v>284</v>
      </c>
      <c r="I38" s="189">
        <v>1</v>
      </c>
      <c r="J38" s="189">
        <v>1</v>
      </c>
    </row>
    <row r="39" spans="1:10" ht="141.75" customHeight="1">
      <c r="A39" s="66" t="s">
        <v>82</v>
      </c>
      <c r="B39" s="66" t="s">
        <v>95</v>
      </c>
      <c r="C39" s="66" t="s">
        <v>17</v>
      </c>
      <c r="D39" s="66" t="s">
        <v>324</v>
      </c>
      <c r="E39" s="237" t="s">
        <v>178</v>
      </c>
      <c r="F39" s="88" t="s">
        <v>273</v>
      </c>
      <c r="G39" s="85">
        <v>2023</v>
      </c>
      <c r="H39" s="86" t="s">
        <v>311</v>
      </c>
      <c r="I39" s="189">
        <v>1</v>
      </c>
      <c r="J39" s="189">
        <v>1</v>
      </c>
    </row>
    <row r="40" spans="1:10" ht="72.75" customHeight="1">
      <c r="A40" s="66" t="s">
        <v>82</v>
      </c>
      <c r="B40" s="66" t="s">
        <v>95</v>
      </c>
      <c r="C40" s="66" t="s">
        <v>17</v>
      </c>
      <c r="D40" s="66" t="s">
        <v>113</v>
      </c>
      <c r="E40" s="237" t="s">
        <v>322</v>
      </c>
      <c r="F40" s="88" t="s">
        <v>273</v>
      </c>
      <c r="G40" s="85">
        <v>2023</v>
      </c>
      <c r="H40" s="86" t="s">
        <v>335</v>
      </c>
      <c r="I40" s="189">
        <v>1</v>
      </c>
      <c r="J40" s="189">
        <v>1</v>
      </c>
    </row>
    <row r="41" spans="1:10" ht="15">
      <c r="A41" s="66"/>
      <c r="B41" s="66"/>
      <c r="C41" s="66"/>
      <c r="D41" s="66"/>
      <c r="E41" s="460" t="s">
        <v>261</v>
      </c>
      <c r="F41" s="461"/>
      <c r="G41" s="461"/>
      <c r="H41" s="461"/>
      <c r="I41" s="189">
        <f>SUM(I28:I40)</f>
        <v>13</v>
      </c>
      <c r="J41" s="189">
        <f>SUM(J28:J40)</f>
        <v>13</v>
      </c>
    </row>
    <row r="42" spans="1:10" ht="15">
      <c r="A42" s="66"/>
      <c r="B42" s="66"/>
      <c r="C42" s="66"/>
      <c r="D42" s="66"/>
      <c r="E42" s="67" t="s">
        <v>196</v>
      </c>
      <c r="F42" s="67"/>
      <c r="G42" s="67"/>
      <c r="H42" s="67"/>
      <c r="I42" s="69"/>
      <c r="J42" s="71">
        <f>J41/I41</f>
        <v>1</v>
      </c>
    </row>
    <row r="43" spans="1:10" ht="15">
      <c r="A43" s="70"/>
      <c r="B43" s="70"/>
      <c r="C43" s="70"/>
      <c r="D43" s="70"/>
      <c r="E43" s="460" t="s">
        <v>261</v>
      </c>
      <c r="F43" s="461"/>
      <c r="G43" s="461"/>
      <c r="H43" s="461"/>
      <c r="I43" s="189">
        <f>I25+I41</f>
        <v>26</v>
      </c>
      <c r="J43" s="189">
        <f>J25+J41</f>
        <v>26</v>
      </c>
    </row>
    <row r="44" spans="1:10" ht="15">
      <c r="A44" s="70"/>
      <c r="B44" s="70"/>
      <c r="C44" s="70"/>
      <c r="D44" s="70"/>
      <c r="E44" s="67" t="s">
        <v>262</v>
      </c>
      <c r="F44" s="67"/>
      <c r="G44" s="67"/>
      <c r="H44" s="67"/>
      <c r="I44" s="69"/>
      <c r="J44" s="71">
        <f>J43/I43</f>
        <v>1</v>
      </c>
    </row>
    <row r="45" spans="1:10" ht="15">
      <c r="A45" s="175"/>
      <c r="B45" s="175"/>
      <c r="C45" s="175"/>
      <c r="D45" s="175"/>
      <c r="E45" s="175"/>
      <c r="F45" s="175"/>
      <c r="G45" s="175"/>
      <c r="H45" s="175"/>
      <c r="I45" s="175"/>
      <c r="J45" s="175"/>
    </row>
    <row r="46" spans="1:10" s="72" customFormat="1" ht="29.25" customHeight="1">
      <c r="A46" s="462" t="s">
        <v>225</v>
      </c>
      <c r="B46" s="462"/>
      <c r="C46" s="462"/>
      <c r="D46" s="462"/>
      <c r="E46" s="462"/>
      <c r="F46" s="462"/>
      <c r="G46" s="462"/>
      <c r="H46" s="462"/>
      <c r="I46" s="462"/>
      <c r="J46" s="462"/>
    </row>
    <row r="47" s="72" customFormat="1" ht="15"/>
    <row r="48" s="72" customFormat="1" ht="15">
      <c r="E48" s="287" t="s">
        <v>405</v>
      </c>
    </row>
    <row r="49" s="72" customFormat="1" ht="15">
      <c r="E49" s="287" t="s">
        <v>406</v>
      </c>
    </row>
    <row r="50" spans="5:9" s="72" customFormat="1" ht="15">
      <c r="E50" s="288" t="s">
        <v>407</v>
      </c>
      <c r="G50" s="72" t="s">
        <v>202</v>
      </c>
      <c r="H50" s="289"/>
      <c r="I50" s="289">
        <f>5!M11/5!L11</f>
        <v>0.9989713487186992</v>
      </c>
    </row>
    <row r="51" s="72" customFormat="1" ht="15"/>
    <row r="52" spans="2:10" s="72" customFormat="1" ht="28.5" customHeight="1">
      <c r="B52" s="468" t="s">
        <v>224</v>
      </c>
      <c r="C52" s="468"/>
      <c r="D52" s="468"/>
      <c r="E52" s="468"/>
      <c r="F52" s="468"/>
      <c r="G52" s="468"/>
      <c r="H52" s="468"/>
      <c r="I52" s="468"/>
      <c r="J52" s="468"/>
    </row>
    <row r="53" s="72" customFormat="1" ht="15">
      <c r="C53" s="72" t="s">
        <v>193</v>
      </c>
    </row>
    <row r="54" spans="3:9" s="72" customFormat="1" ht="15">
      <c r="C54" s="290" t="s">
        <v>408</v>
      </c>
      <c r="G54" s="72" t="s">
        <v>203</v>
      </c>
      <c r="H54" s="289"/>
      <c r="I54" s="289">
        <f>J26/I50</f>
        <v>1.0010297104943202</v>
      </c>
    </row>
    <row r="55" s="72" customFormat="1" ht="15"/>
    <row r="56" spans="2:10" s="72" customFormat="1" ht="15">
      <c r="B56" s="469" t="s">
        <v>199</v>
      </c>
      <c r="C56" s="469"/>
      <c r="D56" s="469"/>
      <c r="E56" s="469"/>
      <c r="F56" s="469"/>
      <c r="G56" s="469"/>
      <c r="H56" s="469"/>
      <c r="I56" s="469"/>
      <c r="J56" s="469"/>
    </row>
    <row r="57" s="72" customFormat="1" ht="15"/>
    <row r="58" s="72" customFormat="1" ht="15">
      <c r="C58" s="72" t="s">
        <v>195</v>
      </c>
    </row>
    <row r="59" spans="3:9" s="72" customFormat="1" ht="15">
      <c r="C59" s="290" t="s">
        <v>409</v>
      </c>
      <c r="G59" s="72" t="s">
        <v>166</v>
      </c>
      <c r="H59" s="291"/>
      <c r="I59" s="300">
        <f>'Расчет СПмп'!J23*'Расчет СМмп'!I54</f>
        <v>0.9639545360315676</v>
      </c>
    </row>
    <row r="60" s="72" customFormat="1" ht="15">
      <c r="C60" s="290"/>
    </row>
    <row r="61" spans="1:8" s="72" customFormat="1" ht="15">
      <c r="A61" s="463" t="s">
        <v>201</v>
      </c>
      <c r="B61" s="463"/>
      <c r="C61" s="463"/>
      <c r="D61" s="463"/>
      <c r="E61" s="463"/>
      <c r="F61" s="463"/>
      <c r="G61" s="463"/>
      <c r="H61" s="463"/>
    </row>
    <row r="62" s="72" customFormat="1" ht="15"/>
    <row r="63" spans="1:10" s="72" customFormat="1" ht="17.25" customHeight="1">
      <c r="A63" s="473" t="s">
        <v>230</v>
      </c>
      <c r="B63" s="473"/>
      <c r="C63" s="473"/>
      <c r="D63" s="473"/>
      <c r="E63" s="473"/>
      <c r="F63" s="473"/>
      <c r="G63" s="473"/>
      <c r="H63" s="473"/>
      <c r="I63" s="473"/>
      <c r="J63" s="473"/>
    </row>
    <row r="64" spans="1:10" s="72" customFormat="1" ht="15">
      <c r="A64" s="170"/>
      <c r="B64" s="170"/>
      <c r="C64" s="170"/>
      <c r="D64" s="170"/>
      <c r="E64" s="170"/>
      <c r="F64" s="170"/>
      <c r="G64" s="170"/>
      <c r="H64" s="170"/>
      <c r="I64" s="170"/>
      <c r="J64" s="170"/>
    </row>
    <row r="65" spans="1:10" s="72" customFormat="1" ht="15">
      <c r="A65" s="170"/>
      <c r="B65" s="170"/>
      <c r="C65" s="170"/>
      <c r="D65" s="170"/>
      <c r="E65" s="170" t="s">
        <v>191</v>
      </c>
      <c r="F65" s="170"/>
      <c r="G65" s="170"/>
      <c r="H65" s="170"/>
      <c r="I65" s="170"/>
      <c r="J65" s="170"/>
    </row>
    <row r="66" spans="1:10" s="72" customFormat="1" ht="15">
      <c r="A66" s="170"/>
      <c r="B66" s="170"/>
      <c r="C66" s="170"/>
      <c r="D66" s="170"/>
      <c r="E66" s="170" t="s">
        <v>346</v>
      </c>
      <c r="F66" s="170"/>
      <c r="G66" s="170"/>
      <c r="H66" s="170"/>
      <c r="I66" s="170"/>
      <c r="J66" s="170"/>
    </row>
    <row r="67" spans="1:10" s="72" customFormat="1" ht="15">
      <c r="A67" s="170"/>
      <c r="B67" s="170"/>
      <c r="C67" s="170"/>
      <c r="D67" s="170"/>
      <c r="E67" s="170" t="s">
        <v>347</v>
      </c>
      <c r="F67" s="170"/>
      <c r="G67" s="170"/>
      <c r="H67" s="170"/>
      <c r="I67" s="170"/>
      <c r="J67" s="170"/>
    </row>
    <row r="68" spans="1:10" s="72" customFormat="1" ht="15">
      <c r="A68" s="170"/>
      <c r="B68" s="170"/>
      <c r="C68" s="170"/>
      <c r="D68" s="170"/>
      <c r="E68" s="192" t="s">
        <v>348</v>
      </c>
      <c r="F68" s="170"/>
      <c r="G68" s="170" t="s">
        <v>202</v>
      </c>
      <c r="H68" s="299">
        <f>5!M18/5!L18</f>
        <v>1</v>
      </c>
      <c r="I68" s="193"/>
      <c r="J68" s="170"/>
    </row>
    <row r="69" spans="1:10" s="72" customFormat="1" ht="15">
      <c r="A69" s="170"/>
      <c r="B69" s="170"/>
      <c r="C69" s="170"/>
      <c r="D69" s="170"/>
      <c r="E69" s="170"/>
      <c r="F69" s="170"/>
      <c r="G69" s="170"/>
      <c r="H69" s="170"/>
      <c r="I69" s="170"/>
      <c r="J69" s="170"/>
    </row>
    <row r="70" spans="1:10" s="72" customFormat="1" ht="14.25" customHeight="1">
      <c r="A70" s="170"/>
      <c r="B70" s="455" t="s">
        <v>197</v>
      </c>
      <c r="C70" s="455"/>
      <c r="D70" s="455"/>
      <c r="E70" s="455"/>
      <c r="F70" s="455"/>
      <c r="G70" s="455"/>
      <c r="H70" s="455"/>
      <c r="I70" s="455"/>
      <c r="J70" s="455"/>
    </row>
    <row r="71" spans="1:10" s="72" customFormat="1" ht="15">
      <c r="A71" s="170"/>
      <c r="B71" s="170"/>
      <c r="C71" s="170" t="s">
        <v>193</v>
      </c>
      <c r="D71" s="170"/>
      <c r="E71" s="170"/>
      <c r="F71" s="170"/>
      <c r="G71" s="170"/>
      <c r="H71" s="170"/>
      <c r="I71" s="170"/>
      <c r="J71" s="170"/>
    </row>
    <row r="72" spans="1:10" s="72" customFormat="1" ht="15">
      <c r="A72" s="170"/>
      <c r="B72" s="170"/>
      <c r="C72" s="192" t="s">
        <v>429</v>
      </c>
      <c r="D72" s="170"/>
      <c r="E72" s="170"/>
      <c r="F72" s="170"/>
      <c r="G72" s="170" t="s">
        <v>203</v>
      </c>
      <c r="H72" s="299">
        <f>J42/H68</f>
        <v>1</v>
      </c>
      <c r="I72" s="170"/>
      <c r="J72" s="170"/>
    </row>
    <row r="73" spans="1:10" s="72" customFormat="1" ht="15">
      <c r="A73" s="170"/>
      <c r="B73" s="170"/>
      <c r="C73" s="170"/>
      <c r="D73" s="170"/>
      <c r="E73" s="170"/>
      <c r="F73" s="170"/>
      <c r="G73" s="170"/>
      <c r="H73" s="170"/>
      <c r="I73" s="170"/>
      <c r="J73" s="170"/>
    </row>
    <row r="74" spans="1:10" s="72" customFormat="1" ht="15">
      <c r="A74" s="170"/>
      <c r="B74" s="456" t="s">
        <v>198</v>
      </c>
      <c r="C74" s="456"/>
      <c r="D74" s="456"/>
      <c r="E74" s="456"/>
      <c r="F74" s="456"/>
      <c r="G74" s="456"/>
      <c r="H74" s="456"/>
      <c r="I74" s="456"/>
      <c r="J74" s="456"/>
    </row>
    <row r="75" spans="1:10" s="72" customFormat="1" ht="15">
      <c r="A75" s="170"/>
      <c r="B75" s="170"/>
      <c r="C75" s="170"/>
      <c r="D75" s="170"/>
      <c r="E75" s="170"/>
      <c r="F75" s="170"/>
      <c r="G75" s="170"/>
      <c r="H75" s="170"/>
      <c r="I75" s="170"/>
      <c r="J75" s="170"/>
    </row>
    <row r="76" spans="1:10" s="72" customFormat="1" ht="15">
      <c r="A76" s="170"/>
      <c r="B76" s="170"/>
      <c r="C76" s="170" t="s">
        <v>195</v>
      </c>
      <c r="D76" s="170"/>
      <c r="E76" s="170"/>
      <c r="F76" s="170"/>
      <c r="G76" s="170"/>
      <c r="H76" s="170"/>
      <c r="I76" s="170"/>
      <c r="J76" s="170"/>
    </row>
    <row r="77" spans="1:10" s="72" customFormat="1" ht="15">
      <c r="A77" s="170"/>
      <c r="B77" s="170"/>
      <c r="C77" s="192" t="s">
        <v>428</v>
      </c>
      <c r="D77" s="170"/>
      <c r="E77" s="170"/>
      <c r="F77" s="170"/>
      <c r="G77" s="170" t="s">
        <v>166</v>
      </c>
      <c r="H77" s="299">
        <f>'Расчет СПмп'!J31*'Расчет СМмп'!H72</f>
        <v>1</v>
      </c>
      <c r="I77" s="170"/>
      <c r="J77" s="170"/>
    </row>
    <row r="78" spans="1:10" s="72" customFormat="1" ht="15">
      <c r="A78" s="170"/>
      <c r="B78" s="170"/>
      <c r="C78" s="192"/>
      <c r="D78" s="170"/>
      <c r="E78" s="170"/>
      <c r="F78" s="170"/>
      <c r="G78" s="170"/>
      <c r="H78" s="170"/>
      <c r="I78" s="170"/>
      <c r="J78" s="170"/>
    </row>
    <row r="79" spans="1:10" s="72" customFormat="1" ht="15">
      <c r="A79" s="454" t="s">
        <v>201</v>
      </c>
      <c r="B79" s="454"/>
      <c r="C79" s="454"/>
      <c r="D79" s="454"/>
      <c r="E79" s="454"/>
      <c r="F79" s="454"/>
      <c r="G79" s="454"/>
      <c r="H79" s="454"/>
      <c r="I79" s="194"/>
      <c r="J79" s="194"/>
    </row>
    <row r="80" spans="1:10" s="72" customFormat="1" ht="15">
      <c r="A80" s="170"/>
      <c r="B80" s="170"/>
      <c r="C80" s="170"/>
      <c r="D80" s="170"/>
      <c r="E80" s="195"/>
      <c r="F80" s="170"/>
      <c r="G80" s="170"/>
      <c r="H80" s="170"/>
      <c r="I80" s="170"/>
      <c r="J80" s="170"/>
    </row>
    <row r="81" spans="1:10" s="72" customFormat="1" ht="15">
      <c r="A81" s="470" t="s">
        <v>200</v>
      </c>
      <c r="B81" s="470"/>
      <c r="C81" s="470"/>
      <c r="D81" s="470"/>
      <c r="E81" s="470"/>
      <c r="F81" s="470"/>
      <c r="G81" s="470"/>
      <c r="H81" s="470"/>
      <c r="I81" s="470"/>
      <c r="J81" s="470"/>
    </row>
    <row r="82" spans="1:10" s="72" customFormat="1" ht="15">
      <c r="A82" s="170"/>
      <c r="B82" s="170"/>
      <c r="C82" s="170"/>
      <c r="D82" s="170"/>
      <c r="E82" s="170"/>
      <c r="F82" s="170"/>
      <c r="G82" s="170"/>
      <c r="H82" s="196" t="s">
        <v>205</v>
      </c>
      <c r="I82" s="170"/>
      <c r="J82" s="170"/>
    </row>
    <row r="83" spans="1:10" s="72" customFormat="1" ht="15">
      <c r="A83" s="170"/>
      <c r="B83" s="170"/>
      <c r="C83" s="170"/>
      <c r="D83" s="170"/>
      <c r="E83" s="170" t="s">
        <v>191</v>
      </c>
      <c r="F83" s="170"/>
      <c r="G83" s="170"/>
      <c r="H83" s="170"/>
      <c r="I83" s="170"/>
      <c r="J83" s="170"/>
    </row>
    <row r="84" spans="1:10" s="72" customFormat="1" ht="15">
      <c r="A84" s="170"/>
      <c r="B84" s="170"/>
      <c r="C84" s="170"/>
      <c r="D84" s="170"/>
      <c r="E84" s="170" t="s">
        <v>263</v>
      </c>
      <c r="F84" s="170"/>
      <c r="G84" s="170"/>
      <c r="H84" s="170"/>
      <c r="I84" s="170"/>
      <c r="J84" s="170"/>
    </row>
    <row r="85" spans="1:10" s="72" customFormat="1" ht="15">
      <c r="A85" s="170"/>
      <c r="B85" s="170"/>
      <c r="C85" s="170"/>
      <c r="D85" s="170"/>
      <c r="E85" s="170" t="s">
        <v>231</v>
      </c>
      <c r="F85" s="170"/>
      <c r="G85" s="170"/>
      <c r="H85" s="170"/>
      <c r="I85" s="170"/>
      <c r="J85" s="170"/>
    </row>
    <row r="86" spans="1:10" s="72" customFormat="1" ht="15">
      <c r="A86" s="170"/>
      <c r="B86" s="170"/>
      <c r="C86" s="170"/>
      <c r="D86" s="170"/>
      <c r="E86" s="192" t="s">
        <v>264</v>
      </c>
      <c r="F86" s="170"/>
      <c r="G86" s="170" t="s">
        <v>202</v>
      </c>
      <c r="H86" s="299">
        <f>5!M9/5!L9</f>
        <v>0.9990518983720384</v>
      </c>
      <c r="I86" s="170"/>
      <c r="J86" s="170"/>
    </row>
    <row r="87" spans="1:10" s="72" customFormat="1" ht="15">
      <c r="A87" s="170"/>
      <c r="B87" s="170"/>
      <c r="C87" s="170"/>
      <c r="D87" s="170"/>
      <c r="E87" s="170"/>
      <c r="F87" s="170"/>
      <c r="G87" s="170"/>
      <c r="H87" s="170"/>
      <c r="I87" s="170"/>
      <c r="J87" s="170"/>
    </row>
    <row r="88" spans="1:10" s="72" customFormat="1" ht="27" customHeight="1">
      <c r="A88" s="170"/>
      <c r="B88" s="455" t="s">
        <v>192</v>
      </c>
      <c r="C88" s="455"/>
      <c r="D88" s="455"/>
      <c r="E88" s="455"/>
      <c r="F88" s="455"/>
      <c r="G88" s="455"/>
      <c r="H88" s="455"/>
      <c r="I88" s="455"/>
      <c r="J88" s="455"/>
    </row>
    <row r="89" spans="1:10" s="72" customFormat="1" ht="15">
      <c r="A89" s="170"/>
      <c r="B89" s="170"/>
      <c r="C89" s="170" t="s">
        <v>193</v>
      </c>
      <c r="D89" s="170"/>
      <c r="E89" s="170"/>
      <c r="F89" s="170"/>
      <c r="G89" s="170"/>
      <c r="H89" s="170"/>
      <c r="I89" s="170"/>
      <c r="J89" s="170"/>
    </row>
    <row r="90" spans="1:10" s="72" customFormat="1" ht="15">
      <c r="A90" s="170"/>
      <c r="B90" s="170"/>
      <c r="C90" s="192" t="s">
        <v>265</v>
      </c>
      <c r="D90" s="170"/>
      <c r="E90" s="170"/>
      <c r="F90" s="170"/>
      <c r="G90" s="170" t="s">
        <v>203</v>
      </c>
      <c r="H90" s="299">
        <f>J44/H86</f>
        <v>1.0009490013777127</v>
      </c>
      <c r="I90" s="170"/>
      <c r="J90" s="170"/>
    </row>
    <row r="91" spans="1:10" s="72" customFormat="1" ht="15">
      <c r="A91" s="170"/>
      <c r="B91" s="170"/>
      <c r="C91" s="170"/>
      <c r="D91" s="170"/>
      <c r="E91" s="170"/>
      <c r="F91" s="170"/>
      <c r="G91" s="170"/>
      <c r="H91" s="170"/>
      <c r="I91" s="170"/>
      <c r="J91" s="170"/>
    </row>
    <row r="92" spans="1:10" s="72" customFormat="1" ht="15">
      <c r="A92" s="170"/>
      <c r="B92" s="456" t="s">
        <v>194</v>
      </c>
      <c r="C92" s="456"/>
      <c r="D92" s="456"/>
      <c r="E92" s="456"/>
      <c r="F92" s="456"/>
      <c r="G92" s="456"/>
      <c r="H92" s="456"/>
      <c r="I92" s="456"/>
      <c r="J92" s="456"/>
    </row>
    <row r="93" spans="1:10" s="72" customFormat="1" ht="15">
      <c r="A93" s="170"/>
      <c r="B93" s="170"/>
      <c r="C93" s="170"/>
      <c r="D93" s="170"/>
      <c r="E93" s="170"/>
      <c r="F93" s="170"/>
      <c r="G93" s="170"/>
      <c r="H93" s="170"/>
      <c r="I93" s="170"/>
      <c r="J93" s="170"/>
    </row>
    <row r="94" spans="1:10" s="72" customFormat="1" ht="15">
      <c r="A94" s="170"/>
      <c r="B94" s="170"/>
      <c r="C94" s="170" t="s">
        <v>195</v>
      </c>
      <c r="D94" s="170"/>
      <c r="E94" s="170"/>
      <c r="F94" s="170"/>
      <c r="G94" s="170"/>
      <c r="H94" s="170"/>
      <c r="I94" s="170"/>
      <c r="J94" s="170"/>
    </row>
    <row r="95" spans="1:10" s="72" customFormat="1" ht="15">
      <c r="A95" s="170"/>
      <c r="B95" s="170"/>
      <c r="C95" s="192" t="s">
        <v>266</v>
      </c>
      <c r="D95" s="170"/>
      <c r="E95" s="170"/>
      <c r="F95" s="170"/>
      <c r="G95" s="170" t="s">
        <v>166</v>
      </c>
      <c r="H95" s="299">
        <f>'Расчет СПмп'!J33*'Расчет СМмп'!H90</f>
        <v>0.9809300213501584</v>
      </c>
      <c r="I95" s="170"/>
      <c r="J95" s="170"/>
    </row>
    <row r="96" spans="1:10" s="72" customFormat="1" ht="15">
      <c r="A96" s="170"/>
      <c r="B96" s="170"/>
      <c r="C96" s="192"/>
      <c r="D96" s="170"/>
      <c r="E96" s="170"/>
      <c r="F96" s="170"/>
      <c r="G96" s="170"/>
      <c r="H96" s="170"/>
      <c r="I96" s="170"/>
      <c r="J96" s="170"/>
    </row>
    <row r="97" spans="1:10" s="72" customFormat="1" ht="15">
      <c r="A97" s="454" t="s">
        <v>268</v>
      </c>
      <c r="B97" s="454"/>
      <c r="C97" s="454"/>
      <c r="D97" s="454"/>
      <c r="E97" s="454"/>
      <c r="F97" s="454"/>
      <c r="G97" s="454"/>
      <c r="H97" s="454"/>
      <c r="I97" s="170"/>
      <c r="J97" s="170"/>
    </row>
    <row r="98" s="72" customFormat="1" ht="15">
      <c r="E98" s="73"/>
    </row>
    <row r="99" s="72" customFormat="1" ht="15">
      <c r="E99" s="73"/>
    </row>
    <row r="100" s="72" customFormat="1" ht="15">
      <c r="E100" s="73"/>
    </row>
    <row r="101" s="72" customFormat="1" ht="15">
      <c r="E101" s="73"/>
    </row>
    <row r="102" s="72" customFormat="1" ht="15">
      <c r="E102" s="73"/>
    </row>
    <row r="103" s="72" customFormat="1" ht="15">
      <c r="E103" s="73"/>
    </row>
    <row r="104" s="72" customFormat="1" ht="15">
      <c r="E104" s="73"/>
    </row>
    <row r="105" s="72" customFormat="1" ht="15">
      <c r="E105" s="73"/>
    </row>
    <row r="106" s="72" customFormat="1" ht="15">
      <c r="E106" s="73"/>
    </row>
    <row r="107" s="72" customFormat="1" ht="15">
      <c r="E107" s="73"/>
    </row>
    <row r="108" s="72" customFormat="1" ht="15">
      <c r="E108" s="73"/>
    </row>
    <row r="109" s="72" customFormat="1" ht="15">
      <c r="E109" s="73"/>
    </row>
    <row r="110" s="72" customFormat="1" ht="15">
      <c r="E110" s="73"/>
    </row>
    <row r="111" s="72" customFormat="1" ht="15">
      <c r="E111" s="73"/>
    </row>
    <row r="112" s="72" customFormat="1" ht="15">
      <c r="E112" s="73"/>
    </row>
    <row r="113" s="72" customFormat="1" ht="15">
      <c r="E113" s="73"/>
    </row>
    <row r="114" s="72" customFormat="1" ht="15">
      <c r="E114" s="73"/>
    </row>
    <row r="115" s="72" customFormat="1" ht="15">
      <c r="E115" s="73"/>
    </row>
    <row r="116" s="72" customFormat="1" ht="15">
      <c r="E116" s="73"/>
    </row>
    <row r="117" s="72" customFormat="1" ht="15">
      <c r="E117" s="73"/>
    </row>
    <row r="118" s="72" customFormat="1" ht="15">
      <c r="E118" s="73"/>
    </row>
    <row r="119" s="72" customFormat="1" ht="15">
      <c r="E119" s="73"/>
    </row>
    <row r="120" s="72" customFormat="1" ht="15">
      <c r="E120" s="73"/>
    </row>
    <row r="121" s="72" customFormat="1" ht="15">
      <c r="E121" s="73"/>
    </row>
    <row r="122" s="72" customFormat="1" ht="15">
      <c r="E122" s="73"/>
    </row>
    <row r="123" s="72" customFormat="1" ht="15">
      <c r="E123" s="73"/>
    </row>
    <row r="124" s="72" customFormat="1" ht="15">
      <c r="E124" s="73"/>
    </row>
    <row r="125" s="72" customFormat="1" ht="15">
      <c r="E125" s="73"/>
    </row>
    <row r="126" s="72" customFormat="1" ht="15">
      <c r="E126" s="73"/>
    </row>
    <row r="127" s="72" customFormat="1" ht="15">
      <c r="E127" s="73"/>
    </row>
    <row r="128" s="72" customFormat="1" ht="15">
      <c r="E128" s="73"/>
    </row>
    <row r="129" s="72" customFormat="1" ht="15">
      <c r="E129" s="73"/>
    </row>
    <row r="130" s="72" customFormat="1" ht="15">
      <c r="E130" s="73"/>
    </row>
    <row r="131" s="72" customFormat="1" ht="15">
      <c r="E131" s="73"/>
    </row>
    <row r="132" s="72" customFormat="1" ht="15">
      <c r="E132" s="73"/>
    </row>
    <row r="133" s="72" customFormat="1" ht="15">
      <c r="E133" s="73"/>
    </row>
    <row r="134" s="72" customFormat="1" ht="15">
      <c r="E134" s="73"/>
    </row>
    <row r="135" s="72" customFormat="1" ht="15">
      <c r="E135" s="73"/>
    </row>
    <row r="136" s="72" customFormat="1" ht="15">
      <c r="E136" s="73"/>
    </row>
    <row r="137" s="72" customFormat="1" ht="15">
      <c r="E137" s="73"/>
    </row>
    <row r="138" s="72" customFormat="1" ht="15">
      <c r="E138" s="73"/>
    </row>
    <row r="139" s="72" customFormat="1" ht="15">
      <c r="E139" s="73"/>
    </row>
    <row r="140" s="72" customFormat="1" ht="15">
      <c r="E140" s="73"/>
    </row>
    <row r="141" s="72" customFormat="1" ht="15">
      <c r="E141" s="73"/>
    </row>
    <row r="142" s="72" customFormat="1" ht="15">
      <c r="E142" s="73"/>
    </row>
    <row r="143" s="72" customFormat="1" ht="15">
      <c r="E143" s="73"/>
    </row>
    <row r="144" s="72" customFormat="1" ht="15">
      <c r="E144" s="73"/>
    </row>
    <row r="145" s="72" customFormat="1" ht="15">
      <c r="E145" s="73"/>
    </row>
    <row r="146" s="72" customFormat="1" ht="15">
      <c r="E146" s="73"/>
    </row>
    <row r="147" s="72" customFormat="1" ht="15">
      <c r="E147" s="73"/>
    </row>
    <row r="148" s="72" customFormat="1" ht="15">
      <c r="E148" s="73"/>
    </row>
    <row r="149" s="72" customFormat="1" ht="15">
      <c r="E149" s="73"/>
    </row>
    <row r="150" s="72" customFormat="1" ht="15">
      <c r="E150" s="73"/>
    </row>
    <row r="151" s="72" customFormat="1" ht="15">
      <c r="E151" s="73"/>
    </row>
    <row r="152" s="72" customFormat="1" ht="15">
      <c r="E152" s="73"/>
    </row>
    <row r="153" s="72" customFormat="1" ht="15">
      <c r="E153" s="73"/>
    </row>
    <row r="154" s="72" customFormat="1" ht="15">
      <c r="E154" s="73"/>
    </row>
    <row r="155" s="72" customFormat="1" ht="15">
      <c r="E155" s="73"/>
    </row>
    <row r="156" s="72" customFormat="1" ht="15">
      <c r="E156" s="73"/>
    </row>
    <row r="157" s="72" customFormat="1" ht="15">
      <c r="E157" s="73"/>
    </row>
    <row r="158" s="72" customFormat="1" ht="15">
      <c r="E158" s="73"/>
    </row>
    <row r="159" s="72" customFormat="1" ht="15">
      <c r="E159" s="73"/>
    </row>
    <row r="160" s="72" customFormat="1" ht="15">
      <c r="E160" s="73"/>
    </row>
    <row r="161" s="72" customFormat="1" ht="15">
      <c r="E161" s="73"/>
    </row>
    <row r="162" s="72" customFormat="1" ht="15">
      <c r="E162" s="73"/>
    </row>
  </sheetData>
  <sheetProtection/>
  <mergeCells count="27">
    <mergeCell ref="A81:J81"/>
    <mergeCell ref="B88:J88"/>
    <mergeCell ref="I7:I8"/>
    <mergeCell ref="J7:J8"/>
    <mergeCell ref="A63:J63"/>
    <mergeCell ref="G7:G8"/>
    <mergeCell ref="H7:H8"/>
    <mergeCell ref="E41:H41"/>
    <mergeCell ref="E27:J27"/>
    <mergeCell ref="E43:H43"/>
    <mergeCell ref="A3:H3"/>
    <mergeCell ref="A7:D7"/>
    <mergeCell ref="E7:E8"/>
    <mergeCell ref="F7:F8"/>
    <mergeCell ref="B52:J52"/>
    <mergeCell ref="B56:J56"/>
    <mergeCell ref="E20:J20"/>
    <mergeCell ref="A79:H79"/>
    <mergeCell ref="A97:H97"/>
    <mergeCell ref="B70:J70"/>
    <mergeCell ref="B74:J74"/>
    <mergeCell ref="E9:J9"/>
    <mergeCell ref="E10:J10"/>
    <mergeCell ref="E25:H25"/>
    <mergeCell ref="A46:J46"/>
    <mergeCell ref="A61:H61"/>
    <mergeCell ref="B92:J92"/>
  </mergeCells>
  <printOptions/>
  <pageMargins left="0.11811023622047245" right="0" top="0.35433070866141736" bottom="0.35433070866141736" header="0.31496062992125984" footer="0.31496062992125984"/>
  <pageSetup horizontalDpi="600" verticalDpi="600" orientation="portrait" paperSize="9" scale="65" r:id="rId1"/>
  <rowBreaks count="2" manualBreakCount="2">
    <brk id="26" max="255" man="1"/>
    <brk id="6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4">
      <selection activeCell="J10" sqref="J10"/>
    </sheetView>
  </sheetViews>
  <sheetFormatPr defaultColWidth="9.140625" defaultRowHeight="15"/>
  <cols>
    <col min="1" max="1" width="6.140625" style="132" customWidth="1"/>
    <col min="2" max="2" width="6.00390625" style="132" customWidth="1"/>
    <col min="3" max="3" width="24.140625" style="132" customWidth="1"/>
    <col min="4" max="4" width="15.57421875" style="132" customWidth="1"/>
    <col min="5" max="5" width="18.421875" style="132" customWidth="1"/>
    <col min="6" max="6" width="16.8515625" style="132" customWidth="1"/>
    <col min="7" max="7" width="17.57421875" style="132" customWidth="1"/>
    <col min="8" max="8" width="16.57421875" style="132" customWidth="1"/>
    <col min="9" max="9" width="15.421875" style="132" customWidth="1"/>
    <col min="10" max="10" width="14.421875" style="132" customWidth="1"/>
    <col min="11" max="12" width="9.140625" style="132" hidden="1" customWidth="1"/>
    <col min="13" max="16384" width="9.140625" style="132" customWidth="1"/>
  </cols>
  <sheetData>
    <row r="1" ht="15.75">
      <c r="A1" s="24" t="s">
        <v>164</v>
      </c>
    </row>
    <row r="3" spans="1:9" ht="30" customHeight="1">
      <c r="A3" s="477" t="s">
        <v>267</v>
      </c>
      <c r="B3" s="478"/>
      <c r="C3" s="478"/>
      <c r="D3" s="478"/>
      <c r="E3" s="478"/>
      <c r="F3" s="478"/>
      <c r="G3" s="478"/>
      <c r="H3" s="478"/>
      <c r="I3" s="478"/>
    </row>
    <row r="4" spans="1:12" ht="29.25" customHeight="1">
      <c r="A4" s="479" t="s">
        <v>344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</row>
    <row r="6" spans="1:10" ht="84">
      <c r="A6" s="480" t="s">
        <v>13</v>
      </c>
      <c r="B6" s="480"/>
      <c r="C6" s="342" t="s">
        <v>156</v>
      </c>
      <c r="D6" s="342" t="s">
        <v>157</v>
      </c>
      <c r="E6" s="342" t="s">
        <v>158</v>
      </c>
      <c r="F6" s="228" t="s">
        <v>159</v>
      </c>
      <c r="G6" s="228" t="s">
        <v>160</v>
      </c>
      <c r="H6" s="228" t="s">
        <v>161</v>
      </c>
      <c r="I6" s="228" t="s">
        <v>162</v>
      </c>
      <c r="J6" s="228" t="s">
        <v>163</v>
      </c>
    </row>
    <row r="7" spans="1:10" ht="15">
      <c r="A7" s="228" t="s">
        <v>24</v>
      </c>
      <c r="B7" s="228" t="s">
        <v>14</v>
      </c>
      <c r="C7" s="342"/>
      <c r="D7" s="342"/>
      <c r="E7" s="342"/>
      <c r="F7" s="228" t="s">
        <v>166</v>
      </c>
      <c r="G7" s="228" t="s">
        <v>167</v>
      </c>
      <c r="H7" s="228" t="s">
        <v>168</v>
      </c>
      <c r="I7" s="228" t="s">
        <v>169</v>
      </c>
      <c r="J7" s="228"/>
    </row>
    <row r="8" spans="1:10" ht="87.75" customHeight="1">
      <c r="A8" s="26">
        <v>5</v>
      </c>
      <c r="B8" s="26"/>
      <c r="C8" s="26" t="s">
        <v>315</v>
      </c>
      <c r="D8" s="26" t="s">
        <v>345</v>
      </c>
      <c r="E8" s="26" t="s">
        <v>232</v>
      </c>
      <c r="F8" s="46">
        <f>'Расчет СМмп'!H95</f>
        <v>0.9809300213501584</v>
      </c>
      <c r="G8" s="46">
        <f>'Расчет СПмп'!J33</f>
        <v>0.98</v>
      </c>
      <c r="H8" s="46">
        <f>'Расчет СМмп'!J44</f>
        <v>1</v>
      </c>
      <c r="I8" s="46">
        <f>'Расчет СМмп'!H86</f>
        <v>0.9990518983720384</v>
      </c>
      <c r="J8" s="46">
        <f>'Расчет СМмп'!H90</f>
        <v>1.0009490013777127</v>
      </c>
    </row>
    <row r="9" spans="1:10" ht="81.75" customHeight="1">
      <c r="A9" s="25" t="s">
        <v>82</v>
      </c>
      <c r="B9" s="26">
        <v>1</v>
      </c>
      <c r="C9" s="26" t="s">
        <v>170</v>
      </c>
      <c r="D9" s="26"/>
      <c r="E9" s="26" t="s">
        <v>165</v>
      </c>
      <c r="F9" s="301">
        <f>'Расчет СМмп'!I59</f>
        <v>0.9639545360315676</v>
      </c>
      <c r="G9" s="47">
        <f>'Расчет СПмп'!J23</f>
        <v>0.9629629629629629</v>
      </c>
      <c r="H9" s="47">
        <f>'Расчет СМмп'!J26</f>
        <v>1</v>
      </c>
      <c r="I9" s="47">
        <f>'Расчет СМмп'!I50</f>
        <v>0.9989713487186992</v>
      </c>
      <c r="J9" s="47">
        <f>'Расчет СМмп'!I54</f>
        <v>1.0010297104943202</v>
      </c>
    </row>
    <row r="10" spans="1:10" ht="81" customHeight="1">
      <c r="A10" s="25" t="s">
        <v>82</v>
      </c>
      <c r="B10" s="26">
        <v>2</v>
      </c>
      <c r="C10" s="137" t="s">
        <v>132</v>
      </c>
      <c r="D10" s="26"/>
      <c r="E10" s="133" t="s">
        <v>233</v>
      </c>
      <c r="F10" s="47">
        <f>'Расчет СМмп'!H77</f>
        <v>1</v>
      </c>
      <c r="G10" s="47">
        <f>'Расчет СПмп'!J31</f>
        <v>1</v>
      </c>
      <c r="H10" s="47">
        <f>'Расчет СМмп'!J42</f>
        <v>1</v>
      </c>
      <c r="I10" s="47">
        <f>'Расчет СМмп'!H68</f>
        <v>1</v>
      </c>
      <c r="J10" s="47">
        <f>'Расчет СМмп'!H72</f>
        <v>1</v>
      </c>
    </row>
    <row r="11" spans="1:10" ht="15.75">
      <c r="A11" s="238" t="s">
        <v>82</v>
      </c>
      <c r="B11" s="239">
        <v>3</v>
      </c>
      <c r="C11" s="239"/>
      <c r="D11" s="239"/>
      <c r="E11" s="239"/>
      <c r="F11" s="239"/>
      <c r="G11" s="239"/>
      <c r="H11" s="239"/>
      <c r="I11" s="239"/>
      <c r="J11" s="239"/>
    </row>
  </sheetData>
  <sheetProtection/>
  <mergeCells count="6">
    <mergeCell ref="A3:I3"/>
    <mergeCell ref="A4:L4"/>
    <mergeCell ref="A6:B6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8"/>
  <sheetViews>
    <sheetView view="pageBreakPreview" zoomScale="75" zoomScaleSheetLayoutView="75" zoomScalePageLayoutView="0" workbookViewId="0" topLeftCell="A1">
      <pane ySplit="2475" topLeftCell="A28" activePane="bottomLeft" state="split"/>
      <selection pane="topLeft" activeCell="N6" sqref="N6:AB6"/>
      <selection pane="bottomLeft" activeCell="L26" sqref="L26"/>
    </sheetView>
  </sheetViews>
  <sheetFormatPr defaultColWidth="9.140625" defaultRowHeight="15"/>
  <cols>
    <col min="1" max="1" width="4.421875" style="132" customWidth="1"/>
    <col min="2" max="3" width="4.00390625" style="132" customWidth="1"/>
    <col min="4" max="4" width="38.421875" style="91" customWidth="1"/>
    <col min="5" max="5" width="8.00390625" style="132" customWidth="1"/>
    <col min="6" max="7" width="9.00390625" style="132" customWidth="1"/>
    <col min="8" max="8" width="8.8515625" style="132" customWidth="1"/>
    <col min="9" max="10" width="9.421875" style="132" customWidth="1"/>
    <col min="11" max="11" width="9.00390625" style="132" customWidth="1"/>
    <col min="12" max="12" width="32.421875" style="178" customWidth="1"/>
    <col min="13" max="16384" width="9.140625" style="132" customWidth="1"/>
  </cols>
  <sheetData>
    <row r="1" spans="1:12" ht="13.5" customHeight="1">
      <c r="A1" s="311" t="s">
        <v>64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2" ht="13.5" customHeight="1">
      <c r="A2" s="311" t="s">
        <v>269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12" ht="13.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90"/>
    </row>
    <row r="4" spans="1:12" ht="13.5" customHeight="1">
      <c r="A4" s="312" t="s">
        <v>234</v>
      </c>
      <c r="B4" s="312"/>
      <c r="C4" s="312"/>
      <c r="D4" s="312"/>
      <c r="E4" s="303" t="s">
        <v>270</v>
      </c>
      <c r="F4" s="303"/>
      <c r="G4" s="303"/>
      <c r="H4" s="303"/>
      <c r="I4" s="303"/>
      <c r="J4" s="303"/>
      <c r="K4" s="303"/>
      <c r="L4" s="303"/>
    </row>
    <row r="5" spans="1:12" s="169" customFormat="1" ht="13.5" customHeight="1">
      <c r="A5" s="313" t="s">
        <v>13</v>
      </c>
      <c r="B5" s="314"/>
      <c r="C5" s="313" t="s">
        <v>0</v>
      </c>
      <c r="D5" s="313" t="s">
        <v>2</v>
      </c>
      <c r="E5" s="313" t="s">
        <v>1</v>
      </c>
      <c r="F5" s="215"/>
      <c r="G5" s="215"/>
      <c r="H5" s="215"/>
      <c r="I5" s="304" t="s">
        <v>62</v>
      </c>
      <c r="J5" s="304" t="s">
        <v>63</v>
      </c>
      <c r="K5" s="304" t="s">
        <v>65</v>
      </c>
      <c r="L5" s="304" t="s">
        <v>221</v>
      </c>
    </row>
    <row r="6" spans="1:12" s="169" customFormat="1" ht="57" customHeight="1">
      <c r="A6" s="314"/>
      <c r="B6" s="314"/>
      <c r="C6" s="313"/>
      <c r="D6" s="313"/>
      <c r="E6" s="313"/>
      <c r="F6" s="304" t="s">
        <v>59</v>
      </c>
      <c r="G6" s="304" t="s">
        <v>60</v>
      </c>
      <c r="H6" s="304" t="s">
        <v>61</v>
      </c>
      <c r="I6" s="304"/>
      <c r="J6" s="304"/>
      <c r="K6" s="304"/>
      <c r="L6" s="304"/>
    </row>
    <row r="7" spans="1:12" s="169" customFormat="1" ht="24" customHeight="1">
      <c r="A7" s="216" t="s">
        <v>24</v>
      </c>
      <c r="B7" s="216" t="s">
        <v>14</v>
      </c>
      <c r="C7" s="313"/>
      <c r="D7" s="314"/>
      <c r="E7" s="314"/>
      <c r="F7" s="304"/>
      <c r="G7" s="304"/>
      <c r="H7" s="304"/>
      <c r="I7" s="304"/>
      <c r="J7" s="304"/>
      <c r="K7" s="304"/>
      <c r="L7" s="304"/>
    </row>
    <row r="8" spans="1:12" s="177" customFormat="1" ht="18" customHeight="1">
      <c r="A8" s="179"/>
      <c r="B8" s="54"/>
      <c r="C8" s="55"/>
      <c r="D8" s="305" t="s">
        <v>271</v>
      </c>
      <c r="E8" s="306"/>
      <c r="F8" s="306"/>
      <c r="G8" s="306"/>
      <c r="H8" s="306"/>
      <c r="I8" s="306"/>
      <c r="J8" s="306"/>
      <c r="K8" s="306"/>
      <c r="L8" s="307"/>
    </row>
    <row r="9" spans="1:12" ht="190.5" customHeight="1">
      <c r="A9" s="91"/>
      <c r="B9" s="56"/>
      <c r="C9" s="128">
        <v>1</v>
      </c>
      <c r="D9" s="53" t="s">
        <v>98</v>
      </c>
      <c r="E9" s="45" t="s">
        <v>100</v>
      </c>
      <c r="F9" s="74">
        <v>42787.5</v>
      </c>
      <c r="G9" s="74">
        <v>48538.1</v>
      </c>
      <c r="H9" s="74">
        <v>46981.2</v>
      </c>
      <c r="I9" s="74">
        <f>H9-G9</f>
        <v>-1556.9000000000015</v>
      </c>
      <c r="J9" s="76">
        <f>H9/G9*100</f>
        <v>96.7924166788564</v>
      </c>
      <c r="K9" s="76">
        <f>H9/F9*100</f>
        <v>109.80122699386503</v>
      </c>
      <c r="L9" s="138" t="s">
        <v>352</v>
      </c>
    </row>
    <row r="10" spans="1:12" ht="34.5" customHeight="1">
      <c r="A10" s="56"/>
      <c r="B10" s="56"/>
      <c r="C10" s="128">
        <v>2</v>
      </c>
      <c r="D10" s="53" t="s">
        <v>99</v>
      </c>
      <c r="E10" s="45" t="s">
        <v>101</v>
      </c>
      <c r="F10" s="75">
        <v>3181</v>
      </c>
      <c r="G10" s="74">
        <v>3150</v>
      </c>
      <c r="H10" s="75">
        <v>3005</v>
      </c>
      <c r="I10" s="75">
        <f>H10-G10</f>
        <v>-145</v>
      </c>
      <c r="J10" s="124">
        <f>H10/G10*100</f>
        <v>95.3968253968254</v>
      </c>
      <c r="K10" s="124">
        <f>H10/F10*100</f>
        <v>94.46714869537881</v>
      </c>
      <c r="L10" s="138" t="s">
        <v>353</v>
      </c>
    </row>
    <row r="11" spans="1:12" ht="33.75" customHeight="1">
      <c r="A11" s="56"/>
      <c r="B11" s="56"/>
      <c r="C11" s="128">
        <v>3</v>
      </c>
      <c r="D11" s="53" t="s">
        <v>209</v>
      </c>
      <c r="E11" s="45" t="s">
        <v>110</v>
      </c>
      <c r="F11" s="75">
        <v>98.8</v>
      </c>
      <c r="G11" s="75">
        <v>100</v>
      </c>
      <c r="H11" s="185">
        <v>100.6</v>
      </c>
      <c r="I11" s="75">
        <f>H11-G11</f>
        <v>0.5999999999999943</v>
      </c>
      <c r="J11" s="124">
        <f>H11/G11*100</f>
        <v>100.6</v>
      </c>
      <c r="K11" s="124">
        <f>H11/F11*100</f>
        <v>101.82186234817814</v>
      </c>
      <c r="L11" s="138" t="s">
        <v>309</v>
      </c>
    </row>
    <row r="12" spans="1:12" ht="15">
      <c r="A12" s="77"/>
      <c r="B12" s="77"/>
      <c r="C12" s="77"/>
      <c r="D12" s="308" t="s">
        <v>102</v>
      </c>
      <c r="E12" s="309"/>
      <c r="F12" s="309"/>
      <c r="G12" s="309"/>
      <c r="H12" s="309"/>
      <c r="I12" s="309"/>
      <c r="J12" s="309"/>
      <c r="K12" s="309"/>
      <c r="L12" s="310"/>
    </row>
    <row r="13" spans="1:13" ht="90" customHeight="1">
      <c r="A13" s="244" t="s">
        <v>82</v>
      </c>
      <c r="B13" s="244" t="s">
        <v>83</v>
      </c>
      <c r="C13" s="246">
        <v>1</v>
      </c>
      <c r="D13" s="79" t="s">
        <v>139</v>
      </c>
      <c r="E13" s="75" t="s">
        <v>110</v>
      </c>
      <c r="F13" s="118">
        <v>105</v>
      </c>
      <c r="G13" s="80">
        <v>102.3</v>
      </c>
      <c r="H13" s="118">
        <v>96.6</v>
      </c>
      <c r="I13" s="80">
        <f aca="true" t="shared" si="0" ref="I13:I24">H13-G13</f>
        <v>-5.700000000000003</v>
      </c>
      <c r="J13" s="80">
        <f aca="true" t="shared" si="1" ref="J13:J24">H13/G13*100</f>
        <v>94.42815249266862</v>
      </c>
      <c r="K13" s="76">
        <f aca="true" t="shared" si="2" ref="K13:K24">H13/F13*100</f>
        <v>92</v>
      </c>
      <c r="L13" s="183" t="s">
        <v>354</v>
      </c>
      <c r="M13" s="245"/>
    </row>
    <row r="14" spans="1:13" ht="57.75" customHeight="1">
      <c r="A14" s="244" t="s">
        <v>82</v>
      </c>
      <c r="B14" s="244" t="s">
        <v>83</v>
      </c>
      <c r="C14" s="246">
        <v>2</v>
      </c>
      <c r="D14" s="79" t="s">
        <v>140</v>
      </c>
      <c r="E14" s="75" t="s">
        <v>141</v>
      </c>
      <c r="F14" s="81">
        <v>67030.7</v>
      </c>
      <c r="G14" s="81">
        <v>61070</v>
      </c>
      <c r="H14" s="81">
        <v>38856</v>
      </c>
      <c r="I14" s="81">
        <f t="shared" si="0"/>
        <v>-22214</v>
      </c>
      <c r="J14" s="80">
        <f t="shared" si="1"/>
        <v>63.625347961355814</v>
      </c>
      <c r="K14" s="76">
        <f t="shared" si="2"/>
        <v>57.96746863750491</v>
      </c>
      <c r="L14" s="138" t="s">
        <v>355</v>
      </c>
      <c r="M14" s="245"/>
    </row>
    <row r="15" spans="1:13" ht="81.75" customHeight="1">
      <c r="A15" s="244" t="s">
        <v>82</v>
      </c>
      <c r="B15" s="244" t="s">
        <v>83</v>
      </c>
      <c r="C15" s="246">
        <v>3</v>
      </c>
      <c r="D15" s="79" t="s">
        <v>211</v>
      </c>
      <c r="E15" s="75" t="s">
        <v>141</v>
      </c>
      <c r="F15" s="81">
        <v>98124.4</v>
      </c>
      <c r="G15" s="81">
        <v>98640</v>
      </c>
      <c r="H15" s="81">
        <v>107488</v>
      </c>
      <c r="I15" s="81">
        <f t="shared" si="0"/>
        <v>8848</v>
      </c>
      <c r="J15" s="80">
        <f t="shared" si="1"/>
        <v>108.96999188969991</v>
      </c>
      <c r="K15" s="76">
        <f t="shared" si="2"/>
        <v>109.54258064253133</v>
      </c>
      <c r="L15" s="138" t="s">
        <v>356</v>
      </c>
      <c r="M15" s="245"/>
    </row>
    <row r="16" spans="1:13" ht="29.25" customHeight="1">
      <c r="A16" s="244" t="s">
        <v>82</v>
      </c>
      <c r="B16" s="244" t="s">
        <v>83</v>
      </c>
      <c r="C16" s="246">
        <v>4</v>
      </c>
      <c r="D16" s="79" t="s">
        <v>143</v>
      </c>
      <c r="E16" s="75" t="s">
        <v>110</v>
      </c>
      <c r="F16" s="80">
        <v>100</v>
      </c>
      <c r="G16" s="80">
        <v>100</v>
      </c>
      <c r="H16" s="80">
        <v>100</v>
      </c>
      <c r="I16" s="81">
        <f t="shared" si="0"/>
        <v>0</v>
      </c>
      <c r="J16" s="80">
        <f t="shared" si="1"/>
        <v>100</v>
      </c>
      <c r="K16" s="76">
        <f t="shared" si="2"/>
        <v>100</v>
      </c>
      <c r="L16" s="183" t="s">
        <v>357</v>
      </c>
      <c r="M16" s="245"/>
    </row>
    <row r="17" spans="1:13" ht="69" customHeight="1">
      <c r="A17" s="244" t="s">
        <v>82</v>
      </c>
      <c r="B17" s="244" t="s">
        <v>83</v>
      </c>
      <c r="C17" s="246">
        <v>5</v>
      </c>
      <c r="D17" s="79" t="s">
        <v>212</v>
      </c>
      <c r="E17" s="75" t="s">
        <v>145</v>
      </c>
      <c r="F17" s="81">
        <v>43789</v>
      </c>
      <c r="G17" s="81">
        <v>43041</v>
      </c>
      <c r="H17" s="81">
        <v>43531</v>
      </c>
      <c r="I17" s="81">
        <f t="shared" si="0"/>
        <v>490</v>
      </c>
      <c r="J17" s="80">
        <f t="shared" si="1"/>
        <v>101.13844938546967</v>
      </c>
      <c r="K17" s="76">
        <f t="shared" si="2"/>
        <v>99.4108109342529</v>
      </c>
      <c r="L17" s="184" t="s">
        <v>358</v>
      </c>
      <c r="M17" s="245"/>
    </row>
    <row r="18" spans="1:13" ht="105" customHeight="1">
      <c r="A18" s="244" t="s">
        <v>82</v>
      </c>
      <c r="B18" s="244" t="s">
        <v>83</v>
      </c>
      <c r="C18" s="247" t="s">
        <v>127</v>
      </c>
      <c r="D18" s="79" t="s">
        <v>213</v>
      </c>
      <c r="E18" s="75" t="s">
        <v>145</v>
      </c>
      <c r="F18" s="81">
        <v>19985</v>
      </c>
      <c r="G18" s="81">
        <v>19700</v>
      </c>
      <c r="H18" s="81">
        <v>18948</v>
      </c>
      <c r="I18" s="81">
        <f t="shared" si="0"/>
        <v>-752</v>
      </c>
      <c r="J18" s="80">
        <f t="shared" si="1"/>
        <v>96.18274111675127</v>
      </c>
      <c r="K18" s="76">
        <f t="shared" si="2"/>
        <v>94.81110833124843</v>
      </c>
      <c r="L18" s="138" t="s">
        <v>359</v>
      </c>
      <c r="M18" s="245"/>
    </row>
    <row r="19" spans="1:13" ht="35.25" customHeight="1">
      <c r="A19" s="244" t="s">
        <v>82</v>
      </c>
      <c r="B19" s="244" t="s">
        <v>83</v>
      </c>
      <c r="C19" s="246">
        <v>7</v>
      </c>
      <c r="D19" s="79" t="s">
        <v>214</v>
      </c>
      <c r="E19" s="75" t="s">
        <v>148</v>
      </c>
      <c r="F19" s="81">
        <v>29926</v>
      </c>
      <c r="G19" s="81">
        <v>30500</v>
      </c>
      <c r="H19" s="81">
        <v>32114</v>
      </c>
      <c r="I19" s="81">
        <f t="shared" si="0"/>
        <v>1614</v>
      </c>
      <c r="J19" s="80">
        <f t="shared" si="1"/>
        <v>105.29180327868852</v>
      </c>
      <c r="K19" s="76">
        <f t="shared" si="2"/>
        <v>107.31136804116821</v>
      </c>
      <c r="L19" s="138" t="s">
        <v>360</v>
      </c>
      <c r="M19" s="245"/>
    </row>
    <row r="20" spans="1:13" ht="71.25" customHeight="1">
      <c r="A20" s="244" t="s">
        <v>82</v>
      </c>
      <c r="B20" s="244" t="s">
        <v>83</v>
      </c>
      <c r="C20" s="246">
        <v>8</v>
      </c>
      <c r="D20" s="79" t="s">
        <v>220</v>
      </c>
      <c r="E20" s="75" t="s">
        <v>148</v>
      </c>
      <c r="F20" s="81">
        <v>10846</v>
      </c>
      <c r="G20" s="81">
        <v>10700</v>
      </c>
      <c r="H20" s="81">
        <v>11119</v>
      </c>
      <c r="I20" s="81">
        <f t="shared" si="0"/>
        <v>419</v>
      </c>
      <c r="J20" s="80">
        <f t="shared" si="1"/>
        <v>103.91588785046729</v>
      </c>
      <c r="K20" s="76">
        <f t="shared" si="2"/>
        <v>102.51705697953162</v>
      </c>
      <c r="L20" s="138" t="s">
        <v>226</v>
      </c>
      <c r="M20" s="245"/>
    </row>
    <row r="21" spans="1:13" ht="78" customHeight="1">
      <c r="A21" s="244" t="s">
        <v>82</v>
      </c>
      <c r="B21" s="244" t="s">
        <v>83</v>
      </c>
      <c r="C21" s="246">
        <v>9</v>
      </c>
      <c r="D21" s="79" t="s">
        <v>150</v>
      </c>
      <c r="E21" s="75" t="s">
        <v>151</v>
      </c>
      <c r="F21" s="81">
        <v>9421</v>
      </c>
      <c r="G21" s="81">
        <v>9200</v>
      </c>
      <c r="H21" s="81">
        <v>9852</v>
      </c>
      <c r="I21" s="81">
        <f t="shared" si="0"/>
        <v>652</v>
      </c>
      <c r="J21" s="80">
        <f t="shared" si="1"/>
        <v>107.08695652173914</v>
      </c>
      <c r="K21" s="82">
        <f t="shared" si="2"/>
        <v>104.57488589321729</v>
      </c>
      <c r="L21" s="138" t="s">
        <v>361</v>
      </c>
      <c r="M21" s="245"/>
    </row>
    <row r="22" spans="1:13" ht="69.75" customHeight="1">
      <c r="A22" s="244" t="s">
        <v>82</v>
      </c>
      <c r="B22" s="244" t="s">
        <v>83</v>
      </c>
      <c r="C22" s="246">
        <v>10</v>
      </c>
      <c r="D22" s="79" t="s">
        <v>152</v>
      </c>
      <c r="E22" s="75" t="s">
        <v>153</v>
      </c>
      <c r="F22" s="81">
        <v>100</v>
      </c>
      <c r="G22" s="81">
        <v>90</v>
      </c>
      <c r="H22" s="81">
        <v>50</v>
      </c>
      <c r="I22" s="81">
        <f t="shared" si="0"/>
        <v>-40</v>
      </c>
      <c r="J22" s="80">
        <f t="shared" si="1"/>
        <v>55.55555555555556</v>
      </c>
      <c r="K22" s="82">
        <f t="shared" si="2"/>
        <v>50</v>
      </c>
      <c r="L22" s="138" t="s">
        <v>362</v>
      </c>
      <c r="M22" s="245"/>
    </row>
    <row r="23" spans="1:13" ht="83.25" customHeight="1">
      <c r="A23" s="244" t="s">
        <v>82</v>
      </c>
      <c r="B23" s="244" t="s">
        <v>83</v>
      </c>
      <c r="C23" s="246">
        <v>11</v>
      </c>
      <c r="D23" s="79" t="s">
        <v>154</v>
      </c>
      <c r="E23" s="75" t="s">
        <v>101</v>
      </c>
      <c r="F23" s="81">
        <v>78</v>
      </c>
      <c r="G23" s="81">
        <v>50</v>
      </c>
      <c r="H23" s="81">
        <v>15</v>
      </c>
      <c r="I23" s="81">
        <f t="shared" si="0"/>
        <v>-35</v>
      </c>
      <c r="J23" s="80">
        <f t="shared" si="1"/>
        <v>30</v>
      </c>
      <c r="K23" s="82">
        <f t="shared" si="2"/>
        <v>19.230769230769234</v>
      </c>
      <c r="L23" s="138" t="s">
        <v>363</v>
      </c>
      <c r="M23" s="245"/>
    </row>
    <row r="24" spans="1:13" ht="47.25" customHeight="1">
      <c r="A24" s="244" t="s">
        <v>82</v>
      </c>
      <c r="B24" s="244" t="s">
        <v>83</v>
      </c>
      <c r="C24" s="246">
        <v>12</v>
      </c>
      <c r="D24" s="79" t="s">
        <v>155</v>
      </c>
      <c r="E24" s="75" t="s">
        <v>100</v>
      </c>
      <c r="F24" s="81">
        <v>50598</v>
      </c>
      <c r="G24" s="81">
        <v>50500</v>
      </c>
      <c r="H24" s="81">
        <v>56470</v>
      </c>
      <c r="I24" s="81">
        <f t="shared" si="0"/>
        <v>5970</v>
      </c>
      <c r="J24" s="81">
        <f t="shared" si="1"/>
        <v>111.82178217821783</v>
      </c>
      <c r="K24" s="82">
        <f t="shared" si="2"/>
        <v>111.6052017866319</v>
      </c>
      <c r="L24" s="183" t="s">
        <v>364</v>
      </c>
      <c r="M24" s="245"/>
    </row>
    <row r="25" spans="1:12" ht="25.5" customHeight="1">
      <c r="A25" s="57"/>
      <c r="B25" s="57"/>
      <c r="C25" s="57"/>
      <c r="D25" s="305" t="s">
        <v>111</v>
      </c>
      <c r="E25" s="306"/>
      <c r="F25" s="306"/>
      <c r="G25" s="306"/>
      <c r="H25" s="306"/>
      <c r="I25" s="306"/>
      <c r="J25" s="306"/>
      <c r="K25" s="306"/>
      <c r="L25" s="307"/>
    </row>
    <row r="26" spans="1:12" ht="129" customHeight="1">
      <c r="A26" s="58" t="s">
        <v>82</v>
      </c>
      <c r="B26" s="58" t="s">
        <v>95</v>
      </c>
      <c r="C26" s="59">
        <v>1</v>
      </c>
      <c r="D26" s="79" t="s">
        <v>103</v>
      </c>
      <c r="E26" s="74" t="s">
        <v>108</v>
      </c>
      <c r="F26" s="124">
        <f>(F27+F28+F29)/13827*10000</f>
        <v>237.94026180661027</v>
      </c>
      <c r="G26" s="124">
        <f>(G27+G28+G29)/13889*10000</f>
        <v>242.63805889552881</v>
      </c>
      <c r="H26" s="124">
        <f>(H27+H28+H29)/13827*10000</f>
        <v>278.4407319013524</v>
      </c>
      <c r="I26" s="124">
        <f>H26-G26</f>
        <v>35.80267300582361</v>
      </c>
      <c r="J26" s="124">
        <f>H26/G26*100</f>
        <v>114.75558829014494</v>
      </c>
      <c r="K26" s="124">
        <f>H26/F26*100</f>
        <v>117.02127659574468</v>
      </c>
      <c r="L26" s="219" t="s">
        <v>430</v>
      </c>
    </row>
    <row r="27" spans="1:12" ht="37.5" customHeight="1">
      <c r="A27" s="58" t="s">
        <v>82</v>
      </c>
      <c r="B27" s="58" t="s">
        <v>95</v>
      </c>
      <c r="C27" s="59">
        <v>2</v>
      </c>
      <c r="D27" s="79" t="s">
        <v>104</v>
      </c>
      <c r="E27" s="74" t="s">
        <v>109</v>
      </c>
      <c r="F27" s="75">
        <v>273</v>
      </c>
      <c r="G27" s="74">
        <v>280</v>
      </c>
      <c r="H27" s="75">
        <v>329</v>
      </c>
      <c r="I27" s="220">
        <f>H27-G27</f>
        <v>49</v>
      </c>
      <c r="J27" s="124">
        <f>H27/G27*100</f>
        <v>117.5</v>
      </c>
      <c r="K27" s="124">
        <f>H27/F27*100</f>
        <v>120.51282051282051</v>
      </c>
      <c r="L27" s="219"/>
    </row>
    <row r="28" spans="1:12" ht="27.75" customHeight="1">
      <c r="A28" s="58" t="s">
        <v>82</v>
      </c>
      <c r="B28" s="58" t="s">
        <v>95</v>
      </c>
      <c r="C28" s="59">
        <v>3</v>
      </c>
      <c r="D28" s="79" t="s">
        <v>105</v>
      </c>
      <c r="E28" s="74" t="s">
        <v>109</v>
      </c>
      <c r="F28" s="74">
        <v>2</v>
      </c>
      <c r="G28" s="74">
        <v>2</v>
      </c>
      <c r="H28" s="75">
        <v>2</v>
      </c>
      <c r="I28" s="220">
        <f>H28-G28</f>
        <v>0</v>
      </c>
      <c r="J28" s="185">
        <f>H28/G28*100</f>
        <v>100</v>
      </c>
      <c r="K28" s="124">
        <f>H28/F28*100</f>
        <v>100</v>
      </c>
      <c r="L28" s="219"/>
    </row>
    <row r="29" spans="1:12" ht="28.5" customHeight="1">
      <c r="A29" s="60" t="s">
        <v>82</v>
      </c>
      <c r="B29" s="60" t="s">
        <v>95</v>
      </c>
      <c r="C29" s="61">
        <v>4</v>
      </c>
      <c r="D29" s="79" t="s">
        <v>106</v>
      </c>
      <c r="E29" s="74" t="s">
        <v>109</v>
      </c>
      <c r="F29" s="74">
        <v>54</v>
      </c>
      <c r="G29" s="74">
        <v>55</v>
      </c>
      <c r="H29" s="75">
        <v>54</v>
      </c>
      <c r="I29" s="220">
        <f>H29-G29</f>
        <v>-1</v>
      </c>
      <c r="J29" s="124">
        <f>H29/G29*100</f>
        <v>98.18181818181819</v>
      </c>
      <c r="K29" s="124">
        <f>H29/F29*100</f>
        <v>100</v>
      </c>
      <c r="L29" s="219"/>
    </row>
    <row r="30" spans="1:12" ht="47.25" customHeight="1">
      <c r="A30" s="60" t="s">
        <v>82</v>
      </c>
      <c r="B30" s="60" t="s">
        <v>95</v>
      </c>
      <c r="C30" s="61">
        <v>5</v>
      </c>
      <c r="D30" s="221" t="s">
        <v>107</v>
      </c>
      <c r="E30" s="222" t="s">
        <v>110</v>
      </c>
      <c r="F30" s="223">
        <v>33.17</v>
      </c>
      <c r="G30" s="224">
        <v>33</v>
      </c>
      <c r="H30" s="223">
        <v>33.4</v>
      </c>
      <c r="I30" s="225">
        <f>H30-G30</f>
        <v>0.3999999999999986</v>
      </c>
      <c r="J30" s="226">
        <f>H30/G30*100</f>
        <v>101.2121212121212</v>
      </c>
      <c r="K30" s="226">
        <f>H30/F30*100</f>
        <v>100.69339764847753</v>
      </c>
      <c r="L30" s="227" t="s">
        <v>310</v>
      </c>
    </row>
    <row r="31" spans="1:12" ht="15" customHeight="1">
      <c r="A31" s="210" t="s">
        <v>82</v>
      </c>
      <c r="B31" s="211">
        <v>3</v>
      </c>
      <c r="C31" s="211"/>
      <c r="D31" s="302" t="s">
        <v>303</v>
      </c>
      <c r="E31" s="302"/>
      <c r="F31" s="302"/>
      <c r="G31" s="302"/>
      <c r="H31" s="302"/>
      <c r="I31" s="302"/>
      <c r="J31" s="302"/>
      <c r="K31" s="302"/>
      <c r="L31" s="302"/>
    </row>
    <row r="32" spans="1:12" ht="22.5">
      <c r="A32" s="22" t="s">
        <v>82</v>
      </c>
      <c r="B32" s="209">
        <v>3</v>
      </c>
      <c r="C32" s="209">
        <v>1</v>
      </c>
      <c r="D32" s="212" t="s">
        <v>304</v>
      </c>
      <c r="E32" s="199" t="s">
        <v>109</v>
      </c>
      <c r="F32" s="293">
        <v>7</v>
      </c>
      <c r="G32" s="293">
        <v>7</v>
      </c>
      <c r="H32" s="293">
        <v>7</v>
      </c>
      <c r="I32" s="293">
        <v>0</v>
      </c>
      <c r="J32" s="293">
        <v>100</v>
      </c>
      <c r="K32" s="293">
        <v>100</v>
      </c>
      <c r="L32" s="209"/>
    </row>
    <row r="33" spans="1:12" ht="45">
      <c r="A33" s="22" t="s">
        <v>82</v>
      </c>
      <c r="B33" s="209">
        <v>3</v>
      </c>
      <c r="C33" s="209">
        <v>2</v>
      </c>
      <c r="D33" s="212" t="s">
        <v>305</v>
      </c>
      <c r="E33" s="199" t="s">
        <v>109</v>
      </c>
      <c r="F33" s="293">
        <v>7</v>
      </c>
      <c r="G33" s="293">
        <v>7</v>
      </c>
      <c r="H33" s="293">
        <v>7</v>
      </c>
      <c r="I33" s="293">
        <v>0</v>
      </c>
      <c r="J33" s="293">
        <v>100</v>
      </c>
      <c r="K33" s="293">
        <v>100</v>
      </c>
      <c r="L33" s="209"/>
    </row>
    <row r="34" spans="1:12" ht="22.5">
      <c r="A34" s="22" t="s">
        <v>82</v>
      </c>
      <c r="B34" s="209">
        <v>3</v>
      </c>
      <c r="C34" s="209">
        <v>3</v>
      </c>
      <c r="D34" s="213" t="s">
        <v>306</v>
      </c>
      <c r="E34" s="199" t="s">
        <v>109</v>
      </c>
      <c r="F34" s="293">
        <v>200</v>
      </c>
      <c r="G34" s="293">
        <v>200</v>
      </c>
      <c r="H34" s="293">
        <v>200</v>
      </c>
      <c r="I34" s="293">
        <v>0</v>
      </c>
      <c r="J34" s="293">
        <v>100</v>
      </c>
      <c r="K34" s="293">
        <v>100</v>
      </c>
      <c r="L34" s="209"/>
    </row>
    <row r="35" spans="1:12" ht="45">
      <c r="A35" s="214" t="s">
        <v>82</v>
      </c>
      <c r="B35" s="209">
        <v>3</v>
      </c>
      <c r="C35" s="209">
        <v>4</v>
      </c>
      <c r="D35" s="213" t="s">
        <v>307</v>
      </c>
      <c r="E35" s="199" t="s">
        <v>109</v>
      </c>
      <c r="F35" s="293">
        <v>4</v>
      </c>
      <c r="G35" s="293">
        <v>4</v>
      </c>
      <c r="H35" s="293">
        <v>4</v>
      </c>
      <c r="I35" s="293">
        <v>4</v>
      </c>
      <c r="J35" s="293">
        <v>100</v>
      </c>
      <c r="K35" s="293">
        <v>100</v>
      </c>
      <c r="L35" s="209"/>
    </row>
    <row r="548" ht="15">
      <c r="B548" s="9"/>
    </row>
  </sheetData>
  <sheetProtection/>
  <mergeCells count="19">
    <mergeCell ref="A1:L1"/>
    <mergeCell ref="A4:D4"/>
    <mergeCell ref="A5:B6"/>
    <mergeCell ref="C5:C7"/>
    <mergeCell ref="D5:D7"/>
    <mergeCell ref="E5:E7"/>
    <mergeCell ref="F6:F7"/>
    <mergeCell ref="A2:L2"/>
    <mergeCell ref="G6:G7"/>
    <mergeCell ref="H6:H7"/>
    <mergeCell ref="D31:L31"/>
    <mergeCell ref="E4:L4"/>
    <mergeCell ref="I5:I7"/>
    <mergeCell ref="D25:L25"/>
    <mergeCell ref="J5:J7"/>
    <mergeCell ref="K5:K7"/>
    <mergeCell ref="L5:L7"/>
    <mergeCell ref="D12:L12"/>
    <mergeCell ref="D8:L8"/>
  </mergeCells>
  <printOptions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scale="85" r:id="rId1"/>
  <headerFooter>
    <oddFooter>&amp;C&amp;P</oddFooter>
  </headerFooter>
  <rowBreaks count="1" manualBreakCount="1">
    <brk id="1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SheetLayoutView="100" workbookViewId="0" topLeftCell="A43">
      <selection activeCell="E46" sqref="E46"/>
    </sheetView>
  </sheetViews>
  <sheetFormatPr defaultColWidth="9.140625" defaultRowHeight="15"/>
  <cols>
    <col min="1" max="1" width="3.8515625" style="132" customWidth="1"/>
    <col min="2" max="2" width="3.421875" style="132" customWidth="1"/>
    <col min="3" max="3" width="4.28125" style="132" customWidth="1"/>
    <col min="4" max="4" width="3.421875" style="132" customWidth="1"/>
    <col min="5" max="5" width="33.7109375" style="176" customWidth="1"/>
    <col min="6" max="6" width="11.421875" style="132" customWidth="1"/>
    <col min="7" max="7" width="9.00390625" style="132" customWidth="1"/>
    <col min="8" max="8" width="5.00390625" style="175" customWidth="1"/>
    <col min="9" max="9" width="26.140625" style="176" customWidth="1"/>
    <col min="10" max="10" width="62.00390625" style="175" customWidth="1"/>
    <col min="11" max="11" width="11.57421875" style="132" customWidth="1"/>
    <col min="12" max="13" width="9.140625" style="132" customWidth="1"/>
    <col min="14" max="14" width="8.8515625" style="132" customWidth="1"/>
    <col min="15" max="16384" width="9.140625" style="132" customWidth="1"/>
  </cols>
  <sheetData>
    <row r="1" spans="1:11" s="1" customFormat="1" ht="13.5" customHeight="1">
      <c r="A1" s="327" t="s">
        <v>138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1" s="1" customFormat="1" ht="13.5" customHeight="1">
      <c r="A2" s="327" t="s">
        <v>272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1" s="1" customFormat="1" ht="13.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2" s="155" customFormat="1" ht="13.5" customHeight="1">
      <c r="A4" s="328" t="s">
        <v>234</v>
      </c>
      <c r="B4" s="328"/>
      <c r="C4" s="328"/>
      <c r="D4" s="328"/>
      <c r="E4" s="328"/>
      <c r="F4" s="329" t="s">
        <v>270</v>
      </c>
      <c r="G4" s="329"/>
      <c r="H4" s="329"/>
      <c r="I4" s="329"/>
      <c r="J4" s="329"/>
      <c r="K4" s="329"/>
      <c r="L4" s="165"/>
    </row>
    <row r="5" spans="1:11" s="169" customFormat="1" ht="49.5" customHeight="1">
      <c r="A5" s="321" t="s">
        <v>13</v>
      </c>
      <c r="B5" s="321"/>
      <c r="C5" s="321"/>
      <c r="D5" s="321"/>
      <c r="E5" s="325" t="s">
        <v>206</v>
      </c>
      <c r="F5" s="321" t="s">
        <v>37</v>
      </c>
      <c r="G5" s="321" t="s">
        <v>38</v>
      </c>
      <c r="H5" s="321" t="s">
        <v>41</v>
      </c>
      <c r="I5" s="318" t="s">
        <v>3</v>
      </c>
      <c r="J5" s="318" t="s">
        <v>39</v>
      </c>
      <c r="K5" s="321" t="s">
        <v>40</v>
      </c>
    </row>
    <row r="6" spans="1:11" s="169" customFormat="1" ht="48" customHeight="1">
      <c r="A6" s="208" t="s">
        <v>24</v>
      </c>
      <c r="B6" s="208" t="s">
        <v>14</v>
      </c>
      <c r="C6" s="208" t="s">
        <v>15</v>
      </c>
      <c r="D6" s="208" t="s">
        <v>16</v>
      </c>
      <c r="E6" s="326"/>
      <c r="F6" s="321"/>
      <c r="G6" s="321"/>
      <c r="H6" s="321"/>
      <c r="I6" s="318"/>
      <c r="J6" s="318"/>
      <c r="K6" s="321"/>
    </row>
    <row r="7" spans="1:11" s="170" customFormat="1" ht="30" customHeight="1">
      <c r="A7" s="87" t="s">
        <v>82</v>
      </c>
      <c r="B7" s="87" t="s">
        <v>83</v>
      </c>
      <c r="C7" s="87"/>
      <c r="D7" s="87"/>
      <c r="E7" s="318" t="s">
        <v>84</v>
      </c>
      <c r="F7" s="319"/>
      <c r="G7" s="319"/>
      <c r="H7" s="319"/>
      <c r="I7" s="319"/>
      <c r="J7" s="319"/>
      <c r="K7" s="320"/>
    </row>
    <row r="8" spans="1:11" ht="31.5" customHeight="1">
      <c r="A8" s="87" t="s">
        <v>82</v>
      </c>
      <c r="B8" s="87" t="s">
        <v>83</v>
      </c>
      <c r="C8" s="87" t="s">
        <v>17</v>
      </c>
      <c r="D8" s="87"/>
      <c r="E8" s="318" t="s">
        <v>134</v>
      </c>
      <c r="F8" s="319"/>
      <c r="G8" s="319"/>
      <c r="H8" s="319"/>
      <c r="I8" s="319"/>
      <c r="J8" s="319"/>
      <c r="K8" s="320"/>
    </row>
    <row r="9" spans="1:11" ht="84.75" customHeight="1">
      <c r="A9" s="66" t="s">
        <v>82</v>
      </c>
      <c r="B9" s="66" t="s">
        <v>83</v>
      </c>
      <c r="C9" s="66" t="s">
        <v>17</v>
      </c>
      <c r="D9" s="66" t="s">
        <v>83</v>
      </c>
      <c r="E9" s="33" t="s">
        <v>365</v>
      </c>
      <c r="F9" s="88" t="s">
        <v>240</v>
      </c>
      <c r="G9" s="88" t="s">
        <v>273</v>
      </c>
      <c r="H9" s="85">
        <v>2023</v>
      </c>
      <c r="I9" s="33" t="s">
        <v>86</v>
      </c>
      <c r="J9" s="33" t="s">
        <v>374</v>
      </c>
      <c r="K9" s="171"/>
    </row>
    <row r="10" spans="1:11" ht="168">
      <c r="A10" s="66" t="s">
        <v>82</v>
      </c>
      <c r="B10" s="66" t="s">
        <v>83</v>
      </c>
      <c r="C10" s="66" t="s">
        <v>17</v>
      </c>
      <c r="D10" s="66" t="s">
        <v>95</v>
      </c>
      <c r="E10" s="33" t="s">
        <v>92</v>
      </c>
      <c r="F10" s="88" t="s">
        <v>240</v>
      </c>
      <c r="G10" s="88" t="s">
        <v>273</v>
      </c>
      <c r="H10" s="85">
        <v>2023</v>
      </c>
      <c r="I10" s="33" t="s">
        <v>243</v>
      </c>
      <c r="J10" s="48" t="s">
        <v>375</v>
      </c>
      <c r="K10" s="171"/>
    </row>
    <row r="11" spans="1:11" ht="49.5" customHeight="1">
      <c r="A11" s="66" t="s">
        <v>82</v>
      </c>
      <c r="B11" s="66" t="s">
        <v>83</v>
      </c>
      <c r="C11" s="66" t="s">
        <v>17</v>
      </c>
      <c r="D11" s="66" t="s">
        <v>96</v>
      </c>
      <c r="E11" s="33" t="s">
        <v>244</v>
      </c>
      <c r="F11" s="88" t="s">
        <v>240</v>
      </c>
      <c r="G11" s="88" t="s">
        <v>273</v>
      </c>
      <c r="H11" s="85">
        <v>2023</v>
      </c>
      <c r="I11" s="33" t="s">
        <v>245</v>
      </c>
      <c r="J11" s="48" t="s">
        <v>376</v>
      </c>
      <c r="K11" s="171"/>
    </row>
    <row r="12" spans="1:11" ht="84.75" customHeight="1">
      <c r="A12" s="66" t="s">
        <v>82</v>
      </c>
      <c r="B12" s="66" t="s">
        <v>83</v>
      </c>
      <c r="C12" s="66" t="s">
        <v>17</v>
      </c>
      <c r="D12" s="66" t="s">
        <v>125</v>
      </c>
      <c r="E12" s="248" t="s">
        <v>378</v>
      </c>
      <c r="F12" s="88" t="s">
        <v>379</v>
      </c>
      <c r="G12" s="88" t="s">
        <v>273</v>
      </c>
      <c r="H12" s="85">
        <v>2023</v>
      </c>
      <c r="I12" s="33" t="s">
        <v>366</v>
      </c>
      <c r="J12" s="33" t="s">
        <v>377</v>
      </c>
      <c r="K12" s="171"/>
    </row>
    <row r="13" spans="1:11" ht="48">
      <c r="A13" s="87" t="s">
        <v>82</v>
      </c>
      <c r="B13" s="87" t="s">
        <v>83</v>
      </c>
      <c r="C13" s="87" t="s">
        <v>18</v>
      </c>
      <c r="D13" s="66"/>
      <c r="E13" s="33" t="s">
        <v>367</v>
      </c>
      <c r="F13" s="88" t="s">
        <v>240</v>
      </c>
      <c r="G13" s="88" t="s">
        <v>273</v>
      </c>
      <c r="H13" s="85"/>
      <c r="I13" s="33" t="s">
        <v>246</v>
      </c>
      <c r="J13" s="33" t="s">
        <v>368</v>
      </c>
      <c r="K13" s="171"/>
    </row>
    <row r="14" spans="1:11" ht="109.5" customHeight="1">
      <c r="A14" s="87" t="s">
        <v>82</v>
      </c>
      <c r="B14" s="87" t="s">
        <v>83</v>
      </c>
      <c r="C14" s="87" t="s">
        <v>215</v>
      </c>
      <c r="D14" s="66"/>
      <c r="E14" s="33" t="s">
        <v>216</v>
      </c>
      <c r="F14" s="88" t="s">
        <v>240</v>
      </c>
      <c r="G14" s="88" t="s">
        <v>273</v>
      </c>
      <c r="H14" s="85">
        <v>2023</v>
      </c>
      <c r="I14" s="33" t="s">
        <v>369</v>
      </c>
      <c r="J14" s="33" t="s">
        <v>380</v>
      </c>
      <c r="K14" s="171"/>
    </row>
    <row r="15" spans="1:11" ht="144">
      <c r="A15" s="87" t="s">
        <v>82</v>
      </c>
      <c r="B15" s="87" t="s">
        <v>83</v>
      </c>
      <c r="C15" s="87" t="s">
        <v>89</v>
      </c>
      <c r="D15" s="66"/>
      <c r="E15" s="33" t="s">
        <v>90</v>
      </c>
      <c r="F15" s="88" t="s">
        <v>240</v>
      </c>
      <c r="G15" s="88" t="s">
        <v>273</v>
      </c>
      <c r="H15" s="85">
        <v>2023</v>
      </c>
      <c r="I15" s="33" t="s">
        <v>91</v>
      </c>
      <c r="J15" s="48" t="s">
        <v>384</v>
      </c>
      <c r="K15" s="171"/>
    </row>
    <row r="16" spans="1:11" ht="60">
      <c r="A16" s="87" t="s">
        <v>82</v>
      </c>
      <c r="B16" s="87" t="s">
        <v>83</v>
      </c>
      <c r="C16" s="87" t="s">
        <v>82</v>
      </c>
      <c r="D16" s="66"/>
      <c r="E16" s="33" t="s">
        <v>172</v>
      </c>
      <c r="F16" s="88" t="s">
        <v>240</v>
      </c>
      <c r="G16" s="88" t="s">
        <v>273</v>
      </c>
      <c r="H16" s="85">
        <v>2023</v>
      </c>
      <c r="I16" s="33" t="s">
        <v>173</v>
      </c>
      <c r="J16" s="48" t="s">
        <v>385</v>
      </c>
      <c r="K16" s="171"/>
    </row>
    <row r="17" spans="1:11" ht="84">
      <c r="A17" s="87" t="s">
        <v>82</v>
      </c>
      <c r="B17" s="87" t="s">
        <v>83</v>
      </c>
      <c r="C17" s="87" t="s">
        <v>241</v>
      </c>
      <c r="D17" s="66"/>
      <c r="E17" s="33" t="s">
        <v>242</v>
      </c>
      <c r="F17" s="88" t="s">
        <v>240</v>
      </c>
      <c r="G17" s="88" t="s">
        <v>273</v>
      </c>
      <c r="H17" s="85">
        <v>2023</v>
      </c>
      <c r="I17" s="33" t="s">
        <v>248</v>
      </c>
      <c r="J17" s="48" t="s">
        <v>370</v>
      </c>
      <c r="K17" s="171"/>
    </row>
    <row r="18" spans="1:11" ht="195" customHeight="1">
      <c r="A18" s="87" t="s">
        <v>82</v>
      </c>
      <c r="B18" s="87" t="s">
        <v>83</v>
      </c>
      <c r="C18" s="87" t="s">
        <v>247</v>
      </c>
      <c r="D18" s="66"/>
      <c r="E18" s="33" t="s">
        <v>87</v>
      </c>
      <c r="F18" s="88" t="s">
        <v>240</v>
      </c>
      <c r="G18" s="88" t="s">
        <v>273</v>
      </c>
      <c r="H18" s="85">
        <v>2023</v>
      </c>
      <c r="I18" s="33" t="s">
        <v>88</v>
      </c>
      <c r="J18" s="48" t="s">
        <v>386</v>
      </c>
      <c r="K18" s="93"/>
    </row>
    <row r="19" spans="1:11" ht="15" customHeight="1">
      <c r="A19" s="87" t="s">
        <v>82</v>
      </c>
      <c r="B19" s="87" t="s">
        <v>83</v>
      </c>
      <c r="C19" s="87" t="s">
        <v>249</v>
      </c>
      <c r="D19" s="66"/>
      <c r="E19" s="322" t="s">
        <v>250</v>
      </c>
      <c r="F19" s="323"/>
      <c r="G19" s="323"/>
      <c r="H19" s="323"/>
      <c r="I19" s="323"/>
      <c r="J19" s="324"/>
      <c r="K19" s="172"/>
    </row>
    <row r="20" spans="1:11" ht="84">
      <c r="A20" s="66" t="s">
        <v>82</v>
      </c>
      <c r="B20" s="66" t="s">
        <v>83</v>
      </c>
      <c r="C20" s="66" t="s">
        <v>249</v>
      </c>
      <c r="D20" s="66" t="s">
        <v>83</v>
      </c>
      <c r="E20" s="186" t="s">
        <v>251</v>
      </c>
      <c r="F20" s="88" t="s">
        <v>240</v>
      </c>
      <c r="G20" s="88" t="s">
        <v>273</v>
      </c>
      <c r="H20" s="85">
        <v>2023</v>
      </c>
      <c r="I20" s="33" t="s">
        <v>371</v>
      </c>
      <c r="J20" s="48" t="s">
        <v>381</v>
      </c>
      <c r="K20" s="172"/>
    </row>
    <row r="21" spans="1:11" ht="109.5" customHeight="1">
      <c r="A21" s="66" t="s">
        <v>82</v>
      </c>
      <c r="B21" s="66" t="s">
        <v>83</v>
      </c>
      <c r="C21" s="66" t="s">
        <v>249</v>
      </c>
      <c r="D21" s="66" t="s">
        <v>95</v>
      </c>
      <c r="E21" s="186" t="s">
        <v>259</v>
      </c>
      <c r="F21" s="88" t="s">
        <v>240</v>
      </c>
      <c r="G21" s="88" t="s">
        <v>273</v>
      </c>
      <c r="H21" s="85">
        <v>2023</v>
      </c>
      <c r="I21" s="249" t="s">
        <v>382</v>
      </c>
      <c r="J21" s="48" t="s">
        <v>387</v>
      </c>
      <c r="K21" s="172"/>
    </row>
    <row r="22" spans="1:11" ht="84">
      <c r="A22" s="87" t="s">
        <v>82</v>
      </c>
      <c r="B22" s="87" t="s">
        <v>83</v>
      </c>
      <c r="C22" s="87" t="s">
        <v>252</v>
      </c>
      <c r="D22" s="66"/>
      <c r="E22" s="33" t="s">
        <v>254</v>
      </c>
      <c r="F22" s="88" t="s">
        <v>240</v>
      </c>
      <c r="G22" s="88" t="s">
        <v>273</v>
      </c>
      <c r="H22" s="85">
        <v>2023</v>
      </c>
      <c r="I22" s="206" t="s">
        <v>253</v>
      </c>
      <c r="J22" s="48" t="s">
        <v>388</v>
      </c>
      <c r="K22" s="172"/>
    </row>
    <row r="23" spans="1:11" ht="60">
      <c r="A23" s="87" t="s">
        <v>82</v>
      </c>
      <c r="B23" s="87" t="s">
        <v>83</v>
      </c>
      <c r="C23" s="87" t="s">
        <v>112</v>
      </c>
      <c r="D23" s="66"/>
      <c r="E23" s="206" t="s">
        <v>300</v>
      </c>
      <c r="F23" s="88" t="s">
        <v>240</v>
      </c>
      <c r="G23" s="88" t="s">
        <v>372</v>
      </c>
      <c r="H23" s="85">
        <v>2023</v>
      </c>
      <c r="I23" s="206" t="s">
        <v>301</v>
      </c>
      <c r="J23" s="48" t="s">
        <v>389</v>
      </c>
      <c r="K23" s="172"/>
    </row>
    <row r="24" spans="1:11" s="170" customFormat="1" ht="25.5" customHeight="1">
      <c r="A24" s="66" t="s">
        <v>82</v>
      </c>
      <c r="B24" s="66" t="s">
        <v>95</v>
      </c>
      <c r="C24" s="66"/>
      <c r="D24" s="66"/>
      <c r="E24" s="318" t="s">
        <v>111</v>
      </c>
      <c r="F24" s="319"/>
      <c r="G24" s="319"/>
      <c r="H24" s="319"/>
      <c r="I24" s="319"/>
      <c r="J24" s="319"/>
      <c r="K24" s="320"/>
    </row>
    <row r="25" spans="1:11" ht="374.25" customHeight="1">
      <c r="A25" s="66" t="s">
        <v>82</v>
      </c>
      <c r="B25" s="66" t="s">
        <v>95</v>
      </c>
      <c r="C25" s="66" t="s">
        <v>17</v>
      </c>
      <c r="D25" s="66" t="s">
        <v>83</v>
      </c>
      <c r="E25" s="94" t="s">
        <v>421</v>
      </c>
      <c r="F25" s="197" t="s">
        <v>302</v>
      </c>
      <c r="G25" s="88" t="s">
        <v>273</v>
      </c>
      <c r="H25" s="85">
        <v>2023</v>
      </c>
      <c r="I25" s="205" t="s">
        <v>329</v>
      </c>
      <c r="J25" s="33" t="s">
        <v>239</v>
      </c>
      <c r="K25" s="93"/>
    </row>
    <row r="26" spans="1:11" s="174" customFormat="1" ht="303.75" customHeight="1">
      <c r="A26" s="66" t="s">
        <v>82</v>
      </c>
      <c r="B26" s="66" t="s">
        <v>95</v>
      </c>
      <c r="C26" s="66" t="s">
        <v>17</v>
      </c>
      <c r="D26" s="66" t="s">
        <v>95</v>
      </c>
      <c r="E26" s="205" t="s">
        <v>176</v>
      </c>
      <c r="F26" s="197" t="s">
        <v>238</v>
      </c>
      <c r="G26" s="88" t="s">
        <v>273</v>
      </c>
      <c r="H26" s="85">
        <v>2023</v>
      </c>
      <c r="I26" s="205" t="s">
        <v>177</v>
      </c>
      <c r="J26" s="207" t="s">
        <v>383</v>
      </c>
      <c r="K26" s="173"/>
    </row>
    <row r="27" spans="1:11" s="174" customFormat="1" ht="86.25" customHeight="1">
      <c r="A27" s="66" t="s">
        <v>82</v>
      </c>
      <c r="B27" s="66" t="s">
        <v>95</v>
      </c>
      <c r="C27" s="66" t="s">
        <v>17</v>
      </c>
      <c r="D27" s="66" t="s">
        <v>96</v>
      </c>
      <c r="E27" s="205" t="s">
        <v>319</v>
      </c>
      <c r="F27" s="197" t="s">
        <v>302</v>
      </c>
      <c r="G27" s="88" t="s">
        <v>273</v>
      </c>
      <c r="H27" s="85">
        <v>2023</v>
      </c>
      <c r="I27" s="206" t="s">
        <v>330</v>
      </c>
      <c r="J27" s="33" t="s">
        <v>278</v>
      </c>
      <c r="K27" s="173"/>
    </row>
    <row r="28" spans="1:11" s="175" customFormat="1" ht="62.25" customHeight="1">
      <c r="A28" s="66" t="s">
        <v>82</v>
      </c>
      <c r="B28" s="66" t="s">
        <v>95</v>
      </c>
      <c r="C28" s="66" t="s">
        <v>17</v>
      </c>
      <c r="D28" s="66" t="s">
        <v>125</v>
      </c>
      <c r="E28" s="206" t="s">
        <v>114</v>
      </c>
      <c r="F28" s="197" t="s">
        <v>275</v>
      </c>
      <c r="G28" s="88" t="s">
        <v>273</v>
      </c>
      <c r="H28" s="85">
        <v>2023</v>
      </c>
      <c r="I28" s="206" t="s">
        <v>120</v>
      </c>
      <c r="J28" s="48" t="s">
        <v>281</v>
      </c>
      <c r="K28" s="95"/>
    </row>
    <row r="29" spans="1:11" ht="48.75" customHeight="1">
      <c r="A29" s="66" t="s">
        <v>82</v>
      </c>
      <c r="B29" s="66" t="s">
        <v>95</v>
      </c>
      <c r="C29" s="66" t="s">
        <v>17</v>
      </c>
      <c r="D29" s="66" t="s">
        <v>126</v>
      </c>
      <c r="E29" s="206" t="s">
        <v>115</v>
      </c>
      <c r="F29" s="197" t="s">
        <v>276</v>
      </c>
      <c r="G29" s="88" t="s">
        <v>273</v>
      </c>
      <c r="H29" s="85">
        <v>2023</v>
      </c>
      <c r="I29" s="206" t="s">
        <v>121</v>
      </c>
      <c r="J29" s="48" t="s">
        <v>279</v>
      </c>
      <c r="K29" s="172"/>
    </row>
    <row r="30" spans="1:11" ht="61.5" customHeight="1">
      <c r="A30" s="66" t="s">
        <v>82</v>
      </c>
      <c r="B30" s="66" t="s">
        <v>95</v>
      </c>
      <c r="C30" s="66" t="s">
        <v>17</v>
      </c>
      <c r="D30" s="66" t="s">
        <v>127</v>
      </c>
      <c r="E30" s="206" t="s">
        <v>116</v>
      </c>
      <c r="F30" s="197" t="s">
        <v>276</v>
      </c>
      <c r="G30" s="88" t="s">
        <v>273</v>
      </c>
      <c r="H30" s="85">
        <v>2023</v>
      </c>
      <c r="I30" s="206" t="s">
        <v>122</v>
      </c>
      <c r="J30" s="48" t="s">
        <v>338</v>
      </c>
      <c r="K30" s="172"/>
    </row>
    <row r="31" spans="1:11" ht="60.75" customHeight="1">
      <c r="A31" s="66" t="s">
        <v>82</v>
      </c>
      <c r="B31" s="66" t="s">
        <v>95</v>
      </c>
      <c r="C31" s="66" t="s">
        <v>17</v>
      </c>
      <c r="D31" s="66" t="s">
        <v>128</v>
      </c>
      <c r="E31" s="206" t="s">
        <v>320</v>
      </c>
      <c r="F31" s="197" t="s">
        <v>337</v>
      </c>
      <c r="G31" s="88" t="s">
        <v>273</v>
      </c>
      <c r="H31" s="85">
        <v>2023</v>
      </c>
      <c r="I31" s="206" t="s">
        <v>331</v>
      </c>
      <c r="J31" s="33" t="s">
        <v>333</v>
      </c>
      <c r="K31" s="172"/>
    </row>
    <row r="32" spans="1:11" ht="61.5" customHeight="1">
      <c r="A32" s="66" t="s">
        <v>82</v>
      </c>
      <c r="B32" s="66" t="s">
        <v>95</v>
      </c>
      <c r="C32" s="66" t="s">
        <v>17</v>
      </c>
      <c r="D32" s="66" t="s">
        <v>129</v>
      </c>
      <c r="E32" s="206" t="s">
        <v>117</v>
      </c>
      <c r="F32" s="197" t="s">
        <v>336</v>
      </c>
      <c r="G32" s="88" t="s">
        <v>273</v>
      </c>
      <c r="H32" s="85">
        <v>2023</v>
      </c>
      <c r="I32" s="206" t="s">
        <v>123</v>
      </c>
      <c r="J32" s="33" t="s">
        <v>124</v>
      </c>
      <c r="K32" s="172"/>
    </row>
    <row r="33" spans="1:11" ht="61.5" customHeight="1">
      <c r="A33" s="66" t="s">
        <v>82</v>
      </c>
      <c r="B33" s="66" t="s">
        <v>95</v>
      </c>
      <c r="C33" s="66" t="s">
        <v>17</v>
      </c>
      <c r="D33" s="66" t="s">
        <v>130</v>
      </c>
      <c r="E33" s="203" t="s">
        <v>321</v>
      </c>
      <c r="F33" s="198" t="s">
        <v>277</v>
      </c>
      <c r="G33" s="88" t="s">
        <v>273</v>
      </c>
      <c r="H33" s="85">
        <v>2023</v>
      </c>
      <c r="I33" s="203" t="s">
        <v>332</v>
      </c>
      <c r="J33" s="33" t="s">
        <v>334</v>
      </c>
      <c r="K33" s="172"/>
    </row>
    <row r="34" spans="1:11" ht="86.25" customHeight="1">
      <c r="A34" s="66" t="s">
        <v>82</v>
      </c>
      <c r="B34" s="66" t="s">
        <v>95</v>
      </c>
      <c r="C34" s="66" t="s">
        <v>17</v>
      </c>
      <c r="D34" s="66" t="s">
        <v>112</v>
      </c>
      <c r="E34" s="33" t="s">
        <v>175</v>
      </c>
      <c r="F34" s="198" t="s">
        <v>283</v>
      </c>
      <c r="G34" s="88" t="s">
        <v>273</v>
      </c>
      <c r="H34" s="85">
        <v>2023</v>
      </c>
      <c r="I34" s="203" t="s">
        <v>119</v>
      </c>
      <c r="J34" s="33" t="s">
        <v>282</v>
      </c>
      <c r="K34" s="172"/>
    </row>
    <row r="35" spans="1:11" ht="60" customHeight="1">
      <c r="A35" s="66" t="s">
        <v>82</v>
      </c>
      <c r="B35" s="66" t="s">
        <v>95</v>
      </c>
      <c r="C35" s="66" t="s">
        <v>17</v>
      </c>
      <c r="D35" s="66" t="s">
        <v>323</v>
      </c>
      <c r="E35" s="96" t="s">
        <v>118</v>
      </c>
      <c r="F35" s="198" t="s">
        <v>326</v>
      </c>
      <c r="G35" s="88" t="s">
        <v>273</v>
      </c>
      <c r="H35" s="85">
        <v>2023</v>
      </c>
      <c r="I35" s="203" t="s">
        <v>327</v>
      </c>
      <c r="J35" s="48" t="s">
        <v>284</v>
      </c>
      <c r="K35" s="236"/>
    </row>
    <row r="36" spans="1:11" ht="132.75" customHeight="1">
      <c r="A36" s="66" t="s">
        <v>82</v>
      </c>
      <c r="B36" s="66" t="s">
        <v>95</v>
      </c>
      <c r="C36" s="66" t="s">
        <v>17</v>
      </c>
      <c r="D36" s="66" t="s">
        <v>324</v>
      </c>
      <c r="E36" s="237" t="s">
        <v>178</v>
      </c>
      <c r="F36" s="198" t="s">
        <v>302</v>
      </c>
      <c r="G36" s="88" t="s">
        <v>273</v>
      </c>
      <c r="H36" s="85">
        <v>2023</v>
      </c>
      <c r="I36" s="237" t="s">
        <v>179</v>
      </c>
      <c r="J36" s="86" t="s">
        <v>311</v>
      </c>
      <c r="K36" s="236"/>
    </row>
    <row r="37" spans="1:11" ht="65.25" customHeight="1">
      <c r="A37" s="66" t="s">
        <v>82</v>
      </c>
      <c r="B37" s="66" t="s">
        <v>95</v>
      </c>
      <c r="C37" s="66" t="s">
        <v>17</v>
      </c>
      <c r="D37" s="66" t="s">
        <v>113</v>
      </c>
      <c r="E37" s="237" t="s">
        <v>322</v>
      </c>
      <c r="F37" s="198" t="s">
        <v>325</v>
      </c>
      <c r="G37" s="88" t="s">
        <v>273</v>
      </c>
      <c r="H37" s="85">
        <v>2023</v>
      </c>
      <c r="I37" s="237" t="s">
        <v>328</v>
      </c>
      <c r="J37" s="86" t="s">
        <v>335</v>
      </c>
      <c r="K37" s="236"/>
    </row>
    <row r="38" spans="1:10" s="201" customFormat="1" ht="16.5" customHeight="1">
      <c r="A38" s="200">
        <v>5</v>
      </c>
      <c r="B38" s="200">
        <v>3</v>
      </c>
      <c r="C38" s="200"/>
      <c r="D38" s="200"/>
      <c r="E38" s="315" t="s">
        <v>285</v>
      </c>
      <c r="F38" s="316"/>
      <c r="G38" s="316"/>
      <c r="H38" s="316"/>
      <c r="I38" s="316"/>
      <c r="J38" s="317"/>
    </row>
    <row r="39" spans="1:10" s="204" customFormat="1" ht="74.25" customHeight="1">
      <c r="A39" s="202">
        <v>5</v>
      </c>
      <c r="B39" s="202">
        <v>3</v>
      </c>
      <c r="C39" s="202">
        <v>1</v>
      </c>
      <c r="D39" s="202">
        <v>1</v>
      </c>
      <c r="E39" s="203" t="s">
        <v>286</v>
      </c>
      <c r="F39" s="198" t="s">
        <v>308</v>
      </c>
      <c r="G39" s="198" t="s">
        <v>287</v>
      </c>
      <c r="H39" s="85">
        <v>2023</v>
      </c>
      <c r="I39" s="203" t="s">
        <v>288</v>
      </c>
      <c r="J39" s="292" t="s">
        <v>414</v>
      </c>
    </row>
    <row r="40" spans="1:10" s="204" customFormat="1" ht="60.75" customHeight="1">
      <c r="A40" s="202">
        <v>5</v>
      </c>
      <c r="B40" s="202">
        <v>3</v>
      </c>
      <c r="C40" s="202">
        <v>2</v>
      </c>
      <c r="D40" s="202">
        <v>2</v>
      </c>
      <c r="E40" s="203" t="s">
        <v>289</v>
      </c>
      <c r="F40" s="198" t="s">
        <v>308</v>
      </c>
      <c r="G40" s="198" t="s">
        <v>287</v>
      </c>
      <c r="H40" s="85">
        <v>2023</v>
      </c>
      <c r="I40" s="203" t="s">
        <v>290</v>
      </c>
      <c r="J40" s="292" t="s">
        <v>415</v>
      </c>
    </row>
    <row r="41" spans="1:10" s="204" customFormat="1" ht="62.25" customHeight="1">
      <c r="A41" s="202">
        <v>5</v>
      </c>
      <c r="B41" s="202">
        <v>3</v>
      </c>
      <c r="C41" s="202">
        <v>3</v>
      </c>
      <c r="D41" s="202">
        <v>3</v>
      </c>
      <c r="E41" s="203" t="s">
        <v>291</v>
      </c>
      <c r="F41" s="198" t="s">
        <v>308</v>
      </c>
      <c r="G41" s="198" t="s">
        <v>287</v>
      </c>
      <c r="H41" s="85">
        <v>2023</v>
      </c>
      <c r="I41" s="203" t="s">
        <v>292</v>
      </c>
      <c r="J41" s="292" t="s">
        <v>416</v>
      </c>
    </row>
    <row r="42" spans="1:10" s="204" customFormat="1" ht="60.75" customHeight="1">
      <c r="A42" s="202">
        <v>5</v>
      </c>
      <c r="B42" s="202">
        <v>3</v>
      </c>
      <c r="C42" s="202">
        <v>4</v>
      </c>
      <c r="D42" s="202">
        <v>4</v>
      </c>
      <c r="E42" s="203" t="s">
        <v>293</v>
      </c>
      <c r="F42" s="198" t="s">
        <v>308</v>
      </c>
      <c r="G42" s="198" t="s">
        <v>287</v>
      </c>
      <c r="H42" s="85">
        <v>2023</v>
      </c>
      <c r="I42" s="203" t="s">
        <v>294</v>
      </c>
      <c r="J42" s="292" t="s">
        <v>417</v>
      </c>
    </row>
    <row r="43" spans="1:10" s="204" customFormat="1" ht="60.75" customHeight="1">
      <c r="A43" s="202">
        <v>5</v>
      </c>
      <c r="B43" s="202">
        <v>3</v>
      </c>
      <c r="C43" s="202">
        <v>5</v>
      </c>
      <c r="D43" s="202">
        <v>5</v>
      </c>
      <c r="E43" s="203" t="s">
        <v>295</v>
      </c>
      <c r="F43" s="198" t="s">
        <v>308</v>
      </c>
      <c r="G43" s="198" t="s">
        <v>287</v>
      </c>
      <c r="H43" s="85">
        <v>2023</v>
      </c>
      <c r="I43" s="203" t="s">
        <v>295</v>
      </c>
      <c r="J43" s="292" t="s">
        <v>418</v>
      </c>
    </row>
    <row r="44" spans="1:10" s="204" customFormat="1" ht="96.75" customHeight="1">
      <c r="A44" s="202">
        <v>5</v>
      </c>
      <c r="B44" s="202">
        <v>3</v>
      </c>
      <c r="C44" s="202">
        <v>6</v>
      </c>
      <c r="D44" s="202">
        <v>6</v>
      </c>
      <c r="E44" s="203" t="s">
        <v>296</v>
      </c>
      <c r="F44" s="198" t="s">
        <v>308</v>
      </c>
      <c r="G44" s="198" t="s">
        <v>287</v>
      </c>
      <c r="H44" s="85">
        <v>2023</v>
      </c>
      <c r="I44" s="203" t="s">
        <v>296</v>
      </c>
      <c r="J44" s="292" t="s">
        <v>419</v>
      </c>
    </row>
    <row r="45" spans="1:10" s="204" customFormat="1" ht="98.25" customHeight="1">
      <c r="A45" s="202">
        <v>5</v>
      </c>
      <c r="B45" s="202">
        <v>3</v>
      </c>
      <c r="C45" s="202">
        <v>7</v>
      </c>
      <c r="D45" s="202">
        <v>7</v>
      </c>
      <c r="E45" s="203" t="s">
        <v>297</v>
      </c>
      <c r="F45" s="198" t="s">
        <v>308</v>
      </c>
      <c r="G45" s="198" t="s">
        <v>287</v>
      </c>
      <c r="H45" s="85">
        <v>2023</v>
      </c>
      <c r="I45" s="203" t="s">
        <v>298</v>
      </c>
      <c r="J45" s="292" t="s">
        <v>420</v>
      </c>
    </row>
    <row r="46" spans="1:10" s="204" customFormat="1" ht="134.25" customHeight="1">
      <c r="A46" s="116">
        <v>5</v>
      </c>
      <c r="B46" s="116">
        <v>3</v>
      </c>
      <c r="C46" s="116">
        <v>8</v>
      </c>
      <c r="D46" s="116">
        <v>8</v>
      </c>
      <c r="E46" s="203" t="s">
        <v>299</v>
      </c>
      <c r="F46" s="198" t="s">
        <v>308</v>
      </c>
      <c r="G46" s="198" t="s">
        <v>287</v>
      </c>
      <c r="H46" s="85">
        <v>2023</v>
      </c>
      <c r="I46" s="203" t="s">
        <v>299</v>
      </c>
      <c r="J46" s="292" t="s">
        <v>422</v>
      </c>
    </row>
  </sheetData>
  <sheetProtection/>
  <mergeCells count="17">
    <mergeCell ref="A5:D5"/>
    <mergeCell ref="E5:E6"/>
    <mergeCell ref="F5:F6"/>
    <mergeCell ref="G5:G6"/>
    <mergeCell ref="J5:J6"/>
    <mergeCell ref="A1:K1"/>
    <mergeCell ref="A4:E4"/>
    <mergeCell ref="F4:K4"/>
    <mergeCell ref="A2:K2"/>
    <mergeCell ref="E38:J38"/>
    <mergeCell ref="E7:K7"/>
    <mergeCell ref="E8:K8"/>
    <mergeCell ref="E24:K24"/>
    <mergeCell ref="I5:I6"/>
    <mergeCell ref="H5:H6"/>
    <mergeCell ref="K5:K6"/>
    <mergeCell ref="E19:J19"/>
  </mergeCells>
  <printOptions/>
  <pageMargins left="0.5905511811023623" right="0.5905511811023623" top="0.5905511811023623" bottom="0.3937007874015748" header="0.31496062992125984" footer="0.31496062992125984"/>
  <pageSetup fitToHeight="0" horizontalDpi="600" verticalDpi="600" orientation="landscape" paperSize="9" scale="70" r:id="rId1"/>
  <headerFooter>
    <oddFooter>&amp;C&amp;P</oddFooter>
  </headerFooter>
  <rowBreaks count="2" manualBreakCount="2">
    <brk id="14" max="10" man="1"/>
    <brk id="2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F16" sqref="F16"/>
    </sheetView>
  </sheetViews>
  <sheetFormatPr defaultColWidth="9.140625" defaultRowHeight="15"/>
  <cols>
    <col min="1" max="2" width="4.7109375" style="132" customWidth="1"/>
    <col min="3" max="3" width="25.7109375" style="132" customWidth="1"/>
    <col min="4" max="4" width="17.7109375" style="132" customWidth="1"/>
    <col min="5" max="5" width="12.57421875" style="132" customWidth="1"/>
    <col min="6" max="6" width="16.421875" style="132" customWidth="1"/>
    <col min="7" max="7" width="19.140625" style="132" customWidth="1"/>
    <col min="8" max="8" width="24.57421875" style="132" customWidth="1"/>
    <col min="9" max="16384" width="9.140625" style="132" customWidth="1"/>
  </cols>
  <sheetData>
    <row r="1" spans="1:8" s="1" customFormat="1" ht="13.5" customHeight="1">
      <c r="A1" s="338" t="s">
        <v>36</v>
      </c>
      <c r="B1" s="339"/>
      <c r="C1" s="339"/>
      <c r="D1" s="339"/>
      <c r="E1" s="339"/>
      <c r="F1" s="339"/>
      <c r="G1" s="339"/>
      <c r="H1" s="339"/>
    </row>
    <row r="2" spans="1:8" s="1" customFormat="1" ht="13.5" customHeight="1">
      <c r="A2" s="338" t="s">
        <v>312</v>
      </c>
      <c r="B2" s="339"/>
      <c r="C2" s="339"/>
      <c r="D2" s="339"/>
      <c r="E2" s="339"/>
      <c r="F2" s="339"/>
      <c r="G2" s="339"/>
      <c r="H2" s="339"/>
    </row>
    <row r="3" spans="1:8" s="1" customFormat="1" ht="13.5" customHeight="1">
      <c r="A3" s="50"/>
      <c r="B3" s="131"/>
      <c r="C3" s="131"/>
      <c r="D3" s="131"/>
      <c r="E3" s="131"/>
      <c r="F3" s="131"/>
      <c r="G3" s="131"/>
      <c r="H3" s="131"/>
    </row>
    <row r="4" spans="1:9" s="155" customFormat="1" ht="18" customHeight="1">
      <c r="A4" s="333" t="s">
        <v>234</v>
      </c>
      <c r="B4" s="333"/>
      <c r="C4" s="333"/>
      <c r="D4" s="333" t="s">
        <v>270</v>
      </c>
      <c r="E4" s="333"/>
      <c r="F4" s="333"/>
      <c r="G4" s="333"/>
      <c r="H4" s="333"/>
      <c r="I4" s="154"/>
    </row>
    <row r="5" spans="1:8" ht="12.75" customHeight="1">
      <c r="A5" s="331" t="s">
        <v>13</v>
      </c>
      <c r="B5" s="331"/>
      <c r="C5" s="331" t="s">
        <v>23</v>
      </c>
      <c r="D5" s="331" t="s">
        <v>5</v>
      </c>
      <c r="E5" s="331" t="s">
        <v>42</v>
      </c>
      <c r="F5" s="331" t="s">
        <v>43</v>
      </c>
      <c r="G5" s="331" t="s">
        <v>44</v>
      </c>
      <c r="H5" s="331" t="s">
        <v>45</v>
      </c>
    </row>
    <row r="6" spans="1:8" ht="33.75" customHeight="1">
      <c r="A6" s="331"/>
      <c r="B6" s="331"/>
      <c r="C6" s="331" t="s">
        <v>4</v>
      </c>
      <c r="D6" s="331" t="s">
        <v>5</v>
      </c>
      <c r="E6" s="331"/>
      <c r="F6" s="331"/>
      <c r="G6" s="331"/>
      <c r="H6" s="331"/>
    </row>
    <row r="7" spans="1:8" ht="18" customHeight="1" thickBot="1">
      <c r="A7" s="30" t="s">
        <v>24</v>
      </c>
      <c r="B7" s="30" t="s">
        <v>14</v>
      </c>
      <c r="C7" s="332"/>
      <c r="D7" s="332"/>
      <c r="E7" s="332"/>
      <c r="F7" s="332"/>
      <c r="G7" s="332"/>
      <c r="H7" s="332"/>
    </row>
    <row r="8" spans="1:9" ht="17.25" customHeight="1" thickBot="1">
      <c r="A8" s="120" t="s">
        <v>82</v>
      </c>
      <c r="B8" s="120" t="s">
        <v>83</v>
      </c>
      <c r="C8" s="334" t="s">
        <v>223</v>
      </c>
      <c r="D8" s="335"/>
      <c r="E8" s="335"/>
      <c r="F8" s="335"/>
      <c r="G8" s="335"/>
      <c r="H8" s="336"/>
      <c r="I8" s="119"/>
    </row>
    <row r="9" spans="1:8" ht="15">
      <c r="A9" s="78" t="s">
        <v>82</v>
      </c>
      <c r="B9" s="78" t="s">
        <v>83</v>
      </c>
      <c r="C9" s="337" t="s">
        <v>423</v>
      </c>
      <c r="D9" s="337"/>
      <c r="E9" s="337"/>
      <c r="F9" s="337"/>
      <c r="G9" s="337"/>
      <c r="H9" s="337"/>
    </row>
    <row r="10" spans="1:8" ht="15">
      <c r="A10" s="168" t="s">
        <v>66</v>
      </c>
      <c r="B10" s="168" t="s">
        <v>67</v>
      </c>
      <c r="C10" s="101"/>
      <c r="D10" s="101"/>
      <c r="E10" s="101"/>
      <c r="F10" s="101"/>
      <c r="G10" s="101"/>
      <c r="H10" s="101"/>
    </row>
    <row r="11" spans="1:8" ht="15">
      <c r="A11" s="168" t="s">
        <v>66</v>
      </c>
      <c r="B11" s="168" t="s">
        <v>67</v>
      </c>
      <c r="C11" s="330" t="s">
        <v>68</v>
      </c>
      <c r="D11" s="330"/>
      <c r="E11" s="330"/>
      <c r="F11" s="330"/>
      <c r="G11" s="330"/>
      <c r="H11" s="330"/>
    </row>
    <row r="12" spans="1:8" ht="15">
      <c r="A12" s="168" t="s">
        <v>66</v>
      </c>
      <c r="B12" s="168" t="s">
        <v>67</v>
      </c>
      <c r="C12" s="101"/>
      <c r="D12" s="101"/>
      <c r="E12" s="101"/>
      <c r="F12" s="101"/>
      <c r="G12" s="101"/>
      <c r="H12" s="101"/>
    </row>
    <row r="13" spans="1:8" ht="15">
      <c r="A13" s="168"/>
      <c r="B13" s="168"/>
      <c r="C13" s="101"/>
      <c r="D13" s="101"/>
      <c r="E13" s="101"/>
      <c r="F13" s="101"/>
      <c r="G13" s="101"/>
      <c r="H13" s="101"/>
    </row>
    <row r="14" spans="1:8" ht="15">
      <c r="A14" s="168"/>
      <c r="B14" s="168"/>
      <c r="C14" s="101"/>
      <c r="D14" s="101"/>
      <c r="E14" s="101"/>
      <c r="F14" s="101"/>
      <c r="G14" s="101"/>
      <c r="H14" s="101"/>
    </row>
    <row r="15" spans="1:8" ht="15">
      <c r="A15" s="92"/>
      <c r="B15" s="92"/>
      <c r="C15" s="92"/>
      <c r="D15" s="92"/>
      <c r="E15" s="92"/>
      <c r="F15" s="92"/>
      <c r="G15" s="92"/>
      <c r="H15" s="92"/>
    </row>
    <row r="16" spans="1:8" ht="15">
      <c r="A16" s="92"/>
      <c r="B16" s="92"/>
      <c r="C16" s="92"/>
      <c r="D16" s="92"/>
      <c r="E16" s="92"/>
      <c r="F16" s="92"/>
      <c r="G16" s="92"/>
      <c r="H16" s="92"/>
    </row>
    <row r="17" spans="1:8" ht="15">
      <c r="A17" s="92"/>
      <c r="B17" s="92"/>
      <c r="C17" s="92" t="s">
        <v>131</v>
      </c>
      <c r="D17" s="92"/>
      <c r="E17" s="92"/>
      <c r="F17" s="92"/>
      <c r="G17" s="92"/>
      <c r="H17" s="92"/>
    </row>
    <row r="18" spans="1:8" ht="15">
      <c r="A18" s="92"/>
      <c r="B18" s="92"/>
      <c r="C18" s="92"/>
      <c r="D18" s="92"/>
      <c r="E18" s="92"/>
      <c r="F18" s="92"/>
      <c r="G18" s="92"/>
      <c r="H18" s="92"/>
    </row>
    <row r="19" spans="1:8" ht="15">
      <c r="A19" s="92"/>
      <c r="B19" s="92"/>
      <c r="C19" s="92"/>
      <c r="D19" s="92"/>
      <c r="E19" s="92"/>
      <c r="F19" s="92"/>
      <c r="G19" s="92"/>
      <c r="H19" s="92"/>
    </row>
    <row r="20" spans="1:8" ht="15">
      <c r="A20" s="92"/>
      <c r="B20" s="92"/>
      <c r="C20" s="92"/>
      <c r="D20" s="92"/>
      <c r="E20" s="92"/>
      <c r="F20" s="92"/>
      <c r="G20" s="92"/>
      <c r="H20" s="92"/>
    </row>
    <row r="25" ht="15">
      <c r="F25" s="16"/>
    </row>
  </sheetData>
  <sheetProtection/>
  <mergeCells count="14">
    <mergeCell ref="A1:H1"/>
    <mergeCell ref="G5:G7"/>
    <mergeCell ref="H5:H7"/>
    <mergeCell ref="A2:H2"/>
    <mergeCell ref="A5:B6"/>
    <mergeCell ref="C5:C7"/>
    <mergeCell ref="D5:D7"/>
    <mergeCell ref="C11:H11"/>
    <mergeCell ref="E5:E7"/>
    <mergeCell ref="F5:F7"/>
    <mergeCell ref="A4:C4"/>
    <mergeCell ref="D4:H4"/>
    <mergeCell ref="C8:H8"/>
    <mergeCell ref="C9:H9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C1">
      <selection activeCell="Q8" sqref="Q8"/>
    </sheetView>
  </sheetViews>
  <sheetFormatPr defaultColWidth="9.140625" defaultRowHeight="15"/>
  <cols>
    <col min="1" max="1" width="5.7109375" style="132" customWidth="1"/>
    <col min="2" max="2" width="6.140625" style="132" customWidth="1"/>
    <col min="3" max="3" width="6.28125" style="132" customWidth="1"/>
    <col min="4" max="5" width="5.421875" style="132" customWidth="1"/>
    <col min="6" max="6" width="22.28125" style="132" customWidth="1"/>
    <col min="7" max="7" width="38.8515625" style="132" customWidth="1"/>
    <col min="8" max="8" width="9.28125" style="132" customWidth="1"/>
    <col min="9" max="13" width="10.7109375" style="132" customWidth="1"/>
    <col min="14" max="16384" width="9.140625" style="132" customWidth="1"/>
  </cols>
  <sheetData>
    <row r="1" spans="1:13" s="1" customFormat="1" ht="13.5" customHeight="1">
      <c r="A1" s="92"/>
      <c r="B1" s="92"/>
      <c r="C1" s="340" t="s">
        <v>51</v>
      </c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s="1" customFormat="1" ht="13.5" customHeight="1">
      <c r="A2" s="92"/>
      <c r="B2" s="92"/>
      <c r="C2" s="340" t="s">
        <v>313</v>
      </c>
      <c r="D2" s="343"/>
      <c r="E2" s="343"/>
      <c r="F2" s="343"/>
      <c r="G2" s="343"/>
      <c r="H2" s="343"/>
      <c r="I2" s="343"/>
      <c r="J2" s="343"/>
      <c r="K2" s="343"/>
      <c r="L2" s="343"/>
      <c r="M2" s="343"/>
    </row>
    <row r="3" spans="1:13" s="1" customFormat="1" ht="13.5" customHeight="1">
      <c r="A3" s="92"/>
      <c r="B3" s="92"/>
      <c r="C3" s="98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s="1" customFormat="1" ht="17.25" customHeight="1">
      <c r="A4" s="92"/>
      <c r="B4" s="92"/>
      <c r="C4" s="346" t="s">
        <v>234</v>
      </c>
      <c r="D4" s="346"/>
      <c r="E4" s="346"/>
      <c r="F4" s="346"/>
      <c r="G4" s="333" t="s">
        <v>270</v>
      </c>
      <c r="H4" s="333"/>
      <c r="I4" s="333"/>
      <c r="J4" s="333"/>
      <c r="K4" s="333"/>
      <c r="L4" s="333"/>
      <c r="M4" s="333"/>
    </row>
    <row r="5" spans="1:13" ht="47.25" customHeight="1">
      <c r="A5" s="347" t="s">
        <v>13</v>
      </c>
      <c r="B5" s="348"/>
      <c r="C5" s="348"/>
      <c r="D5" s="349"/>
      <c r="E5" s="331" t="s">
        <v>7</v>
      </c>
      <c r="F5" s="331" t="s">
        <v>27</v>
      </c>
      <c r="G5" s="331" t="s">
        <v>19</v>
      </c>
      <c r="H5" s="331" t="s">
        <v>20</v>
      </c>
      <c r="I5" s="331" t="s">
        <v>46</v>
      </c>
      <c r="J5" s="331" t="s">
        <v>47</v>
      </c>
      <c r="K5" s="331" t="s">
        <v>48</v>
      </c>
      <c r="L5" s="331" t="s">
        <v>49</v>
      </c>
      <c r="M5" s="331" t="s">
        <v>50</v>
      </c>
    </row>
    <row r="6" spans="1:13" ht="13.5" customHeight="1">
      <c r="A6" s="30" t="s">
        <v>24</v>
      </c>
      <c r="B6" s="30" t="s">
        <v>14</v>
      </c>
      <c r="C6" s="30" t="s">
        <v>15</v>
      </c>
      <c r="D6" s="30" t="s">
        <v>16</v>
      </c>
      <c r="E6" s="342"/>
      <c r="F6" s="331" t="s">
        <v>4</v>
      </c>
      <c r="G6" s="331" t="s">
        <v>5</v>
      </c>
      <c r="H6" s="331"/>
      <c r="I6" s="331"/>
      <c r="J6" s="331"/>
      <c r="K6" s="331"/>
      <c r="L6" s="331"/>
      <c r="M6" s="331"/>
    </row>
    <row r="7" spans="1:13" ht="15.75" customHeight="1">
      <c r="A7" s="101" t="s">
        <v>73</v>
      </c>
      <c r="B7" s="101" t="s">
        <v>67</v>
      </c>
      <c r="C7" s="97"/>
      <c r="D7" s="100"/>
      <c r="E7" s="100"/>
      <c r="F7" s="350" t="s">
        <v>223</v>
      </c>
      <c r="G7" s="351"/>
      <c r="H7" s="351"/>
      <c r="I7" s="351"/>
      <c r="J7" s="351"/>
      <c r="K7" s="351"/>
      <c r="L7" s="351"/>
      <c r="M7" s="352"/>
    </row>
    <row r="8" spans="1:13" ht="36.75" customHeight="1">
      <c r="A8" s="130" t="s">
        <v>73</v>
      </c>
      <c r="B8" s="130" t="s">
        <v>67</v>
      </c>
      <c r="C8" s="120" t="s">
        <v>82</v>
      </c>
      <c r="D8" s="120" t="s">
        <v>83</v>
      </c>
      <c r="E8" s="130"/>
      <c r="F8" s="353" t="s">
        <v>222</v>
      </c>
      <c r="G8" s="354"/>
      <c r="H8" s="354"/>
      <c r="I8" s="354"/>
      <c r="J8" s="354"/>
      <c r="K8" s="354"/>
      <c r="L8" s="354"/>
      <c r="M8" s="355"/>
    </row>
    <row r="9" spans="1:13" ht="36.75">
      <c r="A9" s="344" t="s">
        <v>73</v>
      </c>
      <c r="B9" s="344" t="s">
        <v>67</v>
      </c>
      <c r="C9" s="344" t="s">
        <v>66</v>
      </c>
      <c r="D9" s="344" t="s">
        <v>67</v>
      </c>
      <c r="E9" s="344" t="s">
        <v>74</v>
      </c>
      <c r="F9" s="356" t="s">
        <v>72</v>
      </c>
      <c r="G9" s="34" t="s">
        <v>69</v>
      </c>
      <c r="H9" s="101" t="s">
        <v>71</v>
      </c>
      <c r="I9" s="103"/>
      <c r="J9" s="101"/>
      <c r="K9" s="101"/>
      <c r="L9" s="101"/>
      <c r="M9" s="101"/>
    </row>
    <row r="10" spans="1:13" ht="24">
      <c r="A10" s="345"/>
      <c r="B10" s="345"/>
      <c r="C10" s="345"/>
      <c r="D10" s="345"/>
      <c r="E10" s="345"/>
      <c r="F10" s="357"/>
      <c r="G10" s="102" t="s">
        <v>70</v>
      </c>
      <c r="H10" s="103"/>
      <c r="I10" s="101"/>
      <c r="J10" s="101"/>
      <c r="K10" s="101"/>
      <c r="L10" s="101"/>
      <c r="M10" s="101"/>
    </row>
    <row r="11" spans="1:13" ht="36.75">
      <c r="A11" s="344" t="s">
        <v>73</v>
      </c>
      <c r="B11" s="344" t="s">
        <v>67</v>
      </c>
      <c r="C11" s="344" t="s">
        <v>66</v>
      </c>
      <c r="D11" s="344" t="s">
        <v>67</v>
      </c>
      <c r="E11" s="344" t="s">
        <v>74</v>
      </c>
      <c r="F11" s="356" t="s">
        <v>72</v>
      </c>
      <c r="G11" s="34" t="s">
        <v>69</v>
      </c>
      <c r="H11" s="101" t="s">
        <v>71</v>
      </c>
      <c r="I11" s="101"/>
      <c r="J11" s="101"/>
      <c r="K11" s="101"/>
      <c r="L11" s="101"/>
      <c r="M11" s="101"/>
    </row>
    <row r="12" spans="1:13" ht="24">
      <c r="A12" s="345"/>
      <c r="B12" s="345"/>
      <c r="C12" s="345"/>
      <c r="D12" s="345"/>
      <c r="E12" s="345"/>
      <c r="F12" s="357"/>
      <c r="G12" s="102" t="s">
        <v>70</v>
      </c>
      <c r="H12" s="103"/>
      <c r="I12" s="101"/>
      <c r="J12" s="101"/>
      <c r="K12" s="101"/>
      <c r="L12" s="101"/>
      <c r="M12" s="101"/>
    </row>
    <row r="13" spans="1:13" ht="1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spans="1:13" ht="1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</row>
    <row r="15" spans="1:13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1:13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</row>
  </sheetData>
  <sheetProtection/>
  <mergeCells count="28">
    <mergeCell ref="F8:M8"/>
    <mergeCell ref="B11:B12"/>
    <mergeCell ref="A11:A12"/>
    <mergeCell ref="E9:E10"/>
    <mergeCell ref="D9:D10"/>
    <mergeCell ref="C9:C10"/>
    <mergeCell ref="B9:B10"/>
    <mergeCell ref="A9:A10"/>
    <mergeCell ref="F9:F10"/>
    <mergeCell ref="F11:F12"/>
    <mergeCell ref="E11:E12"/>
    <mergeCell ref="D11:D12"/>
    <mergeCell ref="C11:C12"/>
    <mergeCell ref="G4:M4"/>
    <mergeCell ref="C4:F4"/>
    <mergeCell ref="K5:K6"/>
    <mergeCell ref="G5:G6"/>
    <mergeCell ref="H5:H6"/>
    <mergeCell ref="A5:D5"/>
    <mergeCell ref="F7:M7"/>
    <mergeCell ref="F5:F6"/>
    <mergeCell ref="I5:I6"/>
    <mergeCell ref="C1:M1"/>
    <mergeCell ref="L5:L6"/>
    <mergeCell ref="E5:E6"/>
    <mergeCell ref="J5:J6"/>
    <mergeCell ref="C2:M2"/>
    <mergeCell ref="M5:M6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87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2">
      <selection activeCell="Q22" sqref="Q22"/>
    </sheetView>
  </sheetViews>
  <sheetFormatPr defaultColWidth="9.140625" defaultRowHeight="15"/>
  <cols>
    <col min="1" max="4" width="3.28125" style="132" customWidth="1"/>
    <col min="5" max="5" width="32.8515625" style="132" customWidth="1"/>
    <col min="6" max="6" width="30.421875" style="132" customWidth="1"/>
    <col min="7" max="7" width="5.8515625" style="132" customWidth="1"/>
    <col min="8" max="8" width="4.28125" style="132" customWidth="1"/>
    <col min="9" max="9" width="5.00390625" style="132" customWidth="1"/>
    <col min="10" max="10" width="10.7109375" style="132" customWidth="1"/>
    <col min="11" max="11" width="8.28125" style="132" customWidth="1"/>
    <col min="12" max="13" width="9.7109375" style="132" customWidth="1"/>
    <col min="14" max="14" width="10.00390625" style="132" customWidth="1"/>
    <col min="15" max="16384" width="9.140625" style="132" customWidth="1"/>
  </cols>
  <sheetData>
    <row r="1" spans="1:14" ht="18" customHeight="1" hidden="1">
      <c r="A1" s="7"/>
      <c r="B1" s="7"/>
      <c r="C1" s="7"/>
      <c r="D1" s="6"/>
      <c r="E1" s="6"/>
      <c r="F1" s="6"/>
      <c r="G1" s="6"/>
      <c r="H1" s="6"/>
      <c r="I1" s="6"/>
      <c r="J1" s="6"/>
      <c r="K1" s="6"/>
      <c r="L1" s="4"/>
      <c r="M1" s="6"/>
      <c r="N1" s="6"/>
    </row>
    <row r="2" spans="1:14" ht="18" customHeight="1">
      <c r="A2" s="386" t="s">
        <v>55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</row>
    <row r="3" spans="1:14" ht="15.75" customHeight="1">
      <c r="A3" s="386" t="s">
        <v>393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4" ht="18.75" customHeight="1">
      <c r="A4" s="13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5" spans="1:14" ht="20.25" customHeight="1">
      <c r="A5" s="393" t="s">
        <v>234</v>
      </c>
      <c r="B5" s="393"/>
      <c r="C5" s="393"/>
      <c r="D5" s="393"/>
      <c r="E5" s="393"/>
      <c r="F5" s="392" t="s">
        <v>270</v>
      </c>
      <c r="G5" s="392"/>
      <c r="H5" s="392"/>
      <c r="I5" s="392"/>
      <c r="J5" s="392"/>
      <c r="K5" s="392"/>
      <c r="L5" s="392"/>
      <c r="M5" s="392"/>
      <c r="N5" s="392"/>
    </row>
    <row r="6" spans="1:14" ht="51.75" customHeight="1" hidden="1">
      <c r="A6" s="7"/>
      <c r="B6" s="7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6.5" customHeight="1">
      <c r="A7" s="380" t="s">
        <v>13</v>
      </c>
      <c r="B7" s="387"/>
      <c r="C7" s="387"/>
      <c r="D7" s="381"/>
      <c r="E7" s="11" t="s">
        <v>22</v>
      </c>
      <c r="F7" s="378" t="s">
        <v>25</v>
      </c>
      <c r="G7" s="380" t="s">
        <v>6</v>
      </c>
      <c r="H7" s="387"/>
      <c r="I7" s="387"/>
      <c r="J7" s="387"/>
      <c r="K7" s="381"/>
      <c r="L7" s="380" t="s">
        <v>53</v>
      </c>
      <c r="M7" s="381"/>
      <c r="N7" s="11" t="s">
        <v>54</v>
      </c>
    </row>
    <row r="8" spans="1:14" ht="16.5" customHeight="1">
      <c r="A8" s="11" t="s">
        <v>24</v>
      </c>
      <c r="B8" s="11" t="s">
        <v>14</v>
      </c>
      <c r="C8" s="11" t="s">
        <v>15</v>
      </c>
      <c r="D8" s="11" t="s">
        <v>16</v>
      </c>
      <c r="E8" s="11" t="s">
        <v>5</v>
      </c>
      <c r="F8" s="379"/>
      <c r="G8" s="11" t="s">
        <v>7</v>
      </c>
      <c r="H8" s="11" t="s">
        <v>8</v>
      </c>
      <c r="I8" s="11" t="s">
        <v>9</v>
      </c>
      <c r="J8" s="11" t="s">
        <v>10</v>
      </c>
      <c r="K8" s="11" t="s">
        <v>11</v>
      </c>
      <c r="L8" s="11" t="s">
        <v>46</v>
      </c>
      <c r="M8" s="11" t="s">
        <v>218</v>
      </c>
      <c r="N8" s="11" t="s">
        <v>52</v>
      </c>
    </row>
    <row r="9" spans="1:14" ht="16.5" customHeight="1">
      <c r="A9" s="382" t="s">
        <v>82</v>
      </c>
      <c r="B9" s="378"/>
      <c r="C9" s="378"/>
      <c r="D9" s="378"/>
      <c r="E9" s="390" t="s">
        <v>270</v>
      </c>
      <c r="F9" s="17" t="s">
        <v>21</v>
      </c>
      <c r="G9" s="14"/>
      <c r="H9" s="251"/>
      <c r="I9" s="252"/>
      <c r="J9" s="251"/>
      <c r="K9" s="14"/>
      <c r="L9" s="253">
        <f>L10</f>
        <v>421.8957</v>
      </c>
      <c r="M9" s="253">
        <f>M10</f>
        <v>421.4957</v>
      </c>
      <c r="N9" s="149">
        <f aca="true" t="shared" si="0" ref="N9:N20">M9/L9*100</f>
        <v>99.90518983720385</v>
      </c>
    </row>
    <row r="10" spans="1:14" ht="16.5" customHeight="1">
      <c r="A10" s="383"/>
      <c r="B10" s="379"/>
      <c r="C10" s="379"/>
      <c r="D10" s="379"/>
      <c r="E10" s="391"/>
      <c r="F10" s="14" t="s">
        <v>94</v>
      </c>
      <c r="G10" s="252">
        <v>121</v>
      </c>
      <c r="H10" s="251"/>
      <c r="I10" s="252"/>
      <c r="J10" s="251"/>
      <c r="K10" s="14"/>
      <c r="L10" s="254">
        <f>L11+L19</f>
        <v>421.8957</v>
      </c>
      <c r="M10" s="254">
        <f>M11+M19</f>
        <v>421.4957</v>
      </c>
      <c r="N10" s="149">
        <f t="shared" si="0"/>
        <v>99.90518983720385</v>
      </c>
    </row>
    <row r="11" spans="1:14" ht="18.75" customHeight="1">
      <c r="A11" s="382" t="s">
        <v>82</v>
      </c>
      <c r="B11" s="366">
        <v>1</v>
      </c>
      <c r="C11" s="384"/>
      <c r="D11" s="366"/>
      <c r="E11" s="388" t="s">
        <v>93</v>
      </c>
      <c r="F11" s="255" t="s">
        <v>21</v>
      </c>
      <c r="G11" s="256">
        <v>121</v>
      </c>
      <c r="H11" s="257" t="s">
        <v>89</v>
      </c>
      <c r="I11" s="257" t="s">
        <v>82</v>
      </c>
      <c r="J11" s="257"/>
      <c r="K11" s="258"/>
      <c r="L11" s="259">
        <f>L12</f>
        <v>388.8587</v>
      </c>
      <c r="M11" s="259">
        <f>M12</f>
        <v>388.4587</v>
      </c>
      <c r="N11" s="149">
        <f t="shared" si="0"/>
        <v>99.89713487186992</v>
      </c>
    </row>
    <row r="12" spans="1:14" ht="18" customHeight="1">
      <c r="A12" s="383"/>
      <c r="B12" s="368"/>
      <c r="C12" s="385"/>
      <c r="D12" s="368"/>
      <c r="E12" s="389"/>
      <c r="F12" s="258" t="s">
        <v>94</v>
      </c>
      <c r="G12" s="256">
        <v>121</v>
      </c>
      <c r="H12" s="257" t="s">
        <v>89</v>
      </c>
      <c r="I12" s="257" t="s">
        <v>82</v>
      </c>
      <c r="J12" s="257"/>
      <c r="K12" s="256"/>
      <c r="L12" s="141">
        <f>L13+L14+L15+L18</f>
        <v>388.8587</v>
      </c>
      <c r="M12" s="141">
        <f>M13+M14+M15+M18</f>
        <v>388.4587</v>
      </c>
      <c r="N12" s="150">
        <f t="shared" si="0"/>
        <v>99.89713487186992</v>
      </c>
    </row>
    <row r="13" spans="1:14" ht="16.5" customHeight="1">
      <c r="A13" s="363" t="s">
        <v>82</v>
      </c>
      <c r="B13" s="366">
        <v>1</v>
      </c>
      <c r="C13" s="369" t="s">
        <v>17</v>
      </c>
      <c r="D13" s="366"/>
      <c r="E13" s="372" t="s">
        <v>394</v>
      </c>
      <c r="F13" s="375" t="s">
        <v>94</v>
      </c>
      <c r="G13" s="256">
        <v>121</v>
      </c>
      <c r="H13" s="257" t="s">
        <v>89</v>
      </c>
      <c r="I13" s="257" t="s">
        <v>82</v>
      </c>
      <c r="J13" s="257" t="s">
        <v>135</v>
      </c>
      <c r="K13" s="256">
        <v>244</v>
      </c>
      <c r="L13" s="141">
        <v>107.9997</v>
      </c>
      <c r="M13" s="141">
        <v>107.9997</v>
      </c>
      <c r="N13" s="150">
        <v>0</v>
      </c>
    </row>
    <row r="14" spans="1:14" ht="16.5" customHeight="1">
      <c r="A14" s="364"/>
      <c r="B14" s="367"/>
      <c r="C14" s="370"/>
      <c r="D14" s="367"/>
      <c r="E14" s="373"/>
      <c r="F14" s="376"/>
      <c r="G14" s="256">
        <v>121</v>
      </c>
      <c r="H14" s="257" t="s">
        <v>89</v>
      </c>
      <c r="I14" s="257" t="s">
        <v>82</v>
      </c>
      <c r="J14" s="257" t="s">
        <v>135</v>
      </c>
      <c r="K14" s="256">
        <v>350</v>
      </c>
      <c r="L14" s="141">
        <v>186.4</v>
      </c>
      <c r="M14" s="141">
        <v>186</v>
      </c>
      <c r="N14" s="150">
        <f t="shared" si="0"/>
        <v>99.78540772532189</v>
      </c>
    </row>
    <row r="15" spans="1:14" ht="25.5" customHeight="1">
      <c r="A15" s="365"/>
      <c r="B15" s="368"/>
      <c r="C15" s="371"/>
      <c r="D15" s="368"/>
      <c r="E15" s="374"/>
      <c r="F15" s="377"/>
      <c r="G15" s="256">
        <v>121</v>
      </c>
      <c r="H15" s="257" t="s">
        <v>89</v>
      </c>
      <c r="I15" s="257" t="s">
        <v>82</v>
      </c>
      <c r="J15" s="257" t="s">
        <v>135</v>
      </c>
      <c r="K15" s="256">
        <v>853</v>
      </c>
      <c r="L15" s="141">
        <v>24</v>
      </c>
      <c r="M15" s="141">
        <v>24</v>
      </c>
      <c r="N15" s="150">
        <f t="shared" si="0"/>
        <v>100</v>
      </c>
    </row>
    <row r="16" spans="1:14" ht="25.5" customHeight="1">
      <c r="A16" s="260" t="s">
        <v>82</v>
      </c>
      <c r="B16" s="125">
        <v>1</v>
      </c>
      <c r="C16" s="261" t="s">
        <v>215</v>
      </c>
      <c r="D16" s="125"/>
      <c r="E16" s="262" t="s">
        <v>216</v>
      </c>
      <c r="F16" s="258" t="s">
        <v>94</v>
      </c>
      <c r="G16" s="256">
        <v>121</v>
      </c>
      <c r="H16" s="257" t="s">
        <v>89</v>
      </c>
      <c r="I16" s="257" t="s">
        <v>82</v>
      </c>
      <c r="J16" s="257" t="s">
        <v>217</v>
      </c>
      <c r="K16" s="256">
        <v>244</v>
      </c>
      <c r="L16" s="141">
        <v>0</v>
      </c>
      <c r="M16" s="141">
        <v>0</v>
      </c>
      <c r="N16" s="150" t="e">
        <f>M16/L16*100</f>
        <v>#DIV/0!</v>
      </c>
    </row>
    <row r="17" spans="1:14" ht="37.5" customHeight="1">
      <c r="A17" s="260" t="s">
        <v>82</v>
      </c>
      <c r="B17" s="125">
        <v>1</v>
      </c>
      <c r="C17" s="261" t="s">
        <v>252</v>
      </c>
      <c r="D17" s="125"/>
      <c r="E17" s="88" t="s">
        <v>254</v>
      </c>
      <c r="F17" s="258" t="s">
        <v>94</v>
      </c>
      <c r="G17" s="9" t="s">
        <v>390</v>
      </c>
      <c r="H17" s="9" t="s">
        <v>89</v>
      </c>
      <c r="I17" s="9" t="s">
        <v>82</v>
      </c>
      <c r="J17" s="263" t="s">
        <v>391</v>
      </c>
      <c r="K17" s="264">
        <v>244</v>
      </c>
      <c r="L17" s="141">
        <v>0</v>
      </c>
      <c r="M17" s="141">
        <v>0</v>
      </c>
      <c r="N17" s="150" t="e">
        <f>M17/L17*100</f>
        <v>#DIV/0!</v>
      </c>
    </row>
    <row r="18" spans="1:14" ht="16.5" customHeight="1">
      <c r="A18" s="260" t="s">
        <v>82</v>
      </c>
      <c r="B18" s="125">
        <v>1</v>
      </c>
      <c r="C18" s="261" t="s">
        <v>112</v>
      </c>
      <c r="D18" s="125"/>
      <c r="E18" s="197" t="s">
        <v>373</v>
      </c>
      <c r="F18" s="258" t="s">
        <v>94</v>
      </c>
      <c r="G18" s="256">
        <v>121</v>
      </c>
      <c r="H18" s="257" t="s">
        <v>89</v>
      </c>
      <c r="I18" s="257" t="s">
        <v>82</v>
      </c>
      <c r="J18" s="263" t="s">
        <v>392</v>
      </c>
      <c r="K18" s="256">
        <v>244</v>
      </c>
      <c r="L18" s="141">
        <v>70.459</v>
      </c>
      <c r="M18" s="141">
        <v>70.459</v>
      </c>
      <c r="N18" s="150">
        <f t="shared" si="0"/>
        <v>100</v>
      </c>
    </row>
    <row r="19" spans="1:14" ht="15" customHeight="1">
      <c r="A19" s="18" t="s">
        <v>82</v>
      </c>
      <c r="B19" s="265">
        <v>2</v>
      </c>
      <c r="C19" s="266"/>
      <c r="D19" s="265"/>
      <c r="E19" s="361" t="s">
        <v>111</v>
      </c>
      <c r="F19" s="267" t="s">
        <v>21</v>
      </c>
      <c r="G19" s="49">
        <v>121</v>
      </c>
      <c r="H19" s="19" t="s">
        <v>17</v>
      </c>
      <c r="I19" s="19" t="s">
        <v>113</v>
      </c>
      <c r="J19" s="18" t="s">
        <v>174</v>
      </c>
      <c r="K19" s="49">
        <v>244</v>
      </c>
      <c r="L19" s="250">
        <v>33.037</v>
      </c>
      <c r="M19" s="268">
        <v>33.037</v>
      </c>
      <c r="N19" s="269">
        <f t="shared" si="0"/>
        <v>100</v>
      </c>
    </row>
    <row r="20" spans="1:14" ht="17.25" customHeight="1">
      <c r="A20" s="18"/>
      <c r="B20" s="265"/>
      <c r="C20" s="266"/>
      <c r="D20" s="265"/>
      <c r="E20" s="337"/>
      <c r="F20" s="267" t="s">
        <v>94</v>
      </c>
      <c r="G20" s="49">
        <v>121</v>
      </c>
      <c r="H20" s="19" t="s">
        <v>17</v>
      </c>
      <c r="I20" s="19" t="s">
        <v>113</v>
      </c>
      <c r="J20" s="18" t="s">
        <v>174</v>
      </c>
      <c r="K20" s="49">
        <v>244</v>
      </c>
      <c r="L20" s="270">
        <v>33.037</v>
      </c>
      <c r="M20" s="254">
        <v>33.037</v>
      </c>
      <c r="N20" s="271">
        <f t="shared" si="0"/>
        <v>100</v>
      </c>
    </row>
    <row r="21" ht="15" customHeight="1" hidden="1"/>
    <row r="22" spans="1:14" s="294" customFormat="1" ht="31.5" customHeight="1">
      <c r="A22" s="283" t="s">
        <v>82</v>
      </c>
      <c r="B22" s="295">
        <v>3</v>
      </c>
      <c r="C22" s="295"/>
      <c r="D22" s="297"/>
      <c r="E22" s="296" t="s">
        <v>303</v>
      </c>
      <c r="F22" s="358" t="s">
        <v>425</v>
      </c>
      <c r="G22" s="359"/>
      <c r="H22" s="359"/>
      <c r="I22" s="359"/>
      <c r="J22" s="359"/>
      <c r="K22" s="359"/>
      <c r="L22" s="359"/>
      <c r="M22" s="359"/>
      <c r="N22" s="360"/>
    </row>
    <row r="24" spans="5:14" ht="15">
      <c r="E24" s="132" t="s">
        <v>136</v>
      </c>
      <c r="F24" s="132" t="s">
        <v>137</v>
      </c>
      <c r="M24" s="362" t="s">
        <v>210</v>
      </c>
      <c r="N24" s="362"/>
    </row>
    <row r="25" spans="13:14" ht="15">
      <c r="M25" s="242"/>
      <c r="N25" s="242"/>
    </row>
    <row r="26" ht="15" customHeight="1" hidden="1"/>
    <row r="27" spans="5:14" ht="15" customHeight="1">
      <c r="E27" s="132" t="s">
        <v>131</v>
      </c>
      <c r="F27" s="132" t="s">
        <v>228</v>
      </c>
      <c r="M27" s="362" t="s">
        <v>229</v>
      </c>
      <c r="N27" s="362"/>
    </row>
  </sheetData>
  <sheetProtection/>
  <mergeCells count="28">
    <mergeCell ref="A2:N2"/>
    <mergeCell ref="F7:F8"/>
    <mergeCell ref="A7:D7"/>
    <mergeCell ref="A3:N3"/>
    <mergeCell ref="G7:K7"/>
    <mergeCell ref="E11:E12"/>
    <mergeCell ref="A9:A10"/>
    <mergeCell ref="E9:E10"/>
    <mergeCell ref="F5:N5"/>
    <mergeCell ref="A5:E5"/>
    <mergeCell ref="D9:D10"/>
    <mergeCell ref="L7:M7"/>
    <mergeCell ref="C9:C10"/>
    <mergeCell ref="B9:B10"/>
    <mergeCell ref="A11:A12"/>
    <mergeCell ref="B11:B12"/>
    <mergeCell ref="C11:C12"/>
    <mergeCell ref="D11:D12"/>
    <mergeCell ref="F22:N22"/>
    <mergeCell ref="E19:E20"/>
    <mergeCell ref="M24:N24"/>
    <mergeCell ref="M27:N27"/>
    <mergeCell ref="A13:A15"/>
    <mergeCell ref="B13:B15"/>
    <mergeCell ref="C13:C15"/>
    <mergeCell ref="D13:D15"/>
    <mergeCell ref="E13:E15"/>
    <mergeCell ref="F13:F15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95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22">
      <selection activeCell="K35" sqref="K35"/>
    </sheetView>
  </sheetViews>
  <sheetFormatPr defaultColWidth="9.140625" defaultRowHeight="15"/>
  <cols>
    <col min="1" max="1" width="7.00390625" style="132" customWidth="1"/>
    <col min="2" max="2" width="8.57421875" style="132" customWidth="1"/>
    <col min="3" max="3" width="20.8515625" style="132" customWidth="1"/>
    <col min="4" max="4" width="46.28125" style="132" customWidth="1"/>
    <col min="5" max="5" width="14.00390625" style="132" customWidth="1"/>
    <col min="6" max="6" width="14.8515625" style="132" customWidth="1"/>
    <col min="7" max="7" width="17.7109375" style="132" customWidth="1"/>
    <col min="8" max="16384" width="9.140625" style="132" customWidth="1"/>
  </cols>
  <sheetData>
    <row r="1" spans="1:7" ht="18" customHeight="1">
      <c r="A1" s="339" t="s">
        <v>58</v>
      </c>
      <c r="B1" s="339"/>
      <c r="C1" s="339"/>
      <c r="D1" s="339"/>
      <c r="E1" s="339"/>
      <c r="F1" s="339"/>
      <c r="G1" s="339"/>
    </row>
    <row r="2" spans="1:7" ht="18" customHeight="1">
      <c r="A2" s="339" t="s">
        <v>342</v>
      </c>
      <c r="B2" s="339"/>
      <c r="C2" s="339"/>
      <c r="D2" s="339"/>
      <c r="E2" s="339"/>
      <c r="F2" s="339"/>
      <c r="G2" s="339"/>
    </row>
    <row r="3" spans="1:7" ht="15.75" customHeight="1">
      <c r="A3" s="241"/>
      <c r="B3" s="241"/>
      <c r="C3" s="241"/>
      <c r="D3" s="241"/>
      <c r="E3" s="241"/>
      <c r="F3" s="241"/>
      <c r="G3" s="241"/>
    </row>
    <row r="4" spans="1:7" s="165" customFormat="1" ht="18.75" customHeight="1">
      <c r="A4" s="333" t="s">
        <v>234</v>
      </c>
      <c r="B4" s="333"/>
      <c r="C4" s="333"/>
      <c r="D4" s="404" t="s">
        <v>270</v>
      </c>
      <c r="E4" s="404"/>
      <c r="F4" s="404"/>
      <c r="G4" s="404"/>
    </row>
    <row r="5" spans="1:7" ht="20.25" customHeight="1">
      <c r="A5" s="403" t="s">
        <v>13</v>
      </c>
      <c r="B5" s="403"/>
      <c r="C5" s="403" t="s">
        <v>26</v>
      </c>
      <c r="D5" s="403" t="s">
        <v>12</v>
      </c>
      <c r="E5" s="403" t="s">
        <v>56</v>
      </c>
      <c r="F5" s="403" t="s">
        <v>57</v>
      </c>
      <c r="G5" s="403" t="s">
        <v>219</v>
      </c>
    </row>
    <row r="6" spans="1:7" ht="51.75" customHeight="1">
      <c r="A6" s="403"/>
      <c r="B6" s="403"/>
      <c r="C6" s="403" t="s">
        <v>5</v>
      </c>
      <c r="D6" s="403"/>
      <c r="E6" s="403"/>
      <c r="F6" s="403"/>
      <c r="G6" s="403"/>
    </row>
    <row r="7" spans="1:7" ht="16.5" customHeight="1">
      <c r="A7" s="243" t="s">
        <v>24</v>
      </c>
      <c r="B7" s="243" t="s">
        <v>14</v>
      </c>
      <c r="C7" s="403"/>
      <c r="D7" s="403"/>
      <c r="E7" s="403"/>
      <c r="F7" s="403"/>
      <c r="G7" s="403"/>
    </row>
    <row r="8" spans="1:7" ht="16.5" customHeight="1">
      <c r="A8" s="402" t="s">
        <v>82</v>
      </c>
      <c r="B8" s="403"/>
      <c r="C8" s="342" t="s">
        <v>395</v>
      </c>
      <c r="D8" s="104" t="s">
        <v>21</v>
      </c>
      <c r="E8" s="139">
        <f>E9+E18</f>
        <v>421.896</v>
      </c>
      <c r="F8" s="139">
        <f>F9+F18</f>
        <v>421.496</v>
      </c>
      <c r="G8" s="272">
        <f>F8/E8*100</f>
        <v>99.90518990462104</v>
      </c>
    </row>
    <row r="9" spans="1:7" ht="16.5" customHeight="1">
      <c r="A9" s="405"/>
      <c r="B9" s="403"/>
      <c r="C9" s="342"/>
      <c r="D9" s="105" t="s">
        <v>33</v>
      </c>
      <c r="E9" s="141">
        <f>E11+E13+E12+E17</f>
        <v>421.896</v>
      </c>
      <c r="F9" s="141">
        <f>F11+F13+F12+F17</f>
        <v>421.496</v>
      </c>
      <c r="G9" s="272">
        <f>F9/E9*100</f>
        <v>99.90518990462104</v>
      </c>
    </row>
    <row r="10" spans="1:7" ht="16.5" customHeight="1">
      <c r="A10" s="405"/>
      <c r="B10" s="403"/>
      <c r="C10" s="342"/>
      <c r="D10" s="106" t="s">
        <v>29</v>
      </c>
      <c r="E10" s="125"/>
      <c r="F10" s="125"/>
      <c r="G10" s="125"/>
    </row>
    <row r="11" spans="1:7" ht="18.75" customHeight="1">
      <c r="A11" s="405"/>
      <c r="B11" s="403"/>
      <c r="C11" s="342"/>
      <c r="D11" s="106" t="s">
        <v>34</v>
      </c>
      <c r="E11" s="141">
        <f>E22+E33</f>
        <v>352.142</v>
      </c>
      <c r="F11" s="141">
        <f>F22+F33</f>
        <v>351.74199999999996</v>
      </c>
      <c r="G11" s="140">
        <f>F11/E11*100</f>
        <v>99.88640945982019</v>
      </c>
    </row>
    <row r="12" spans="1:7" ht="18" customHeight="1">
      <c r="A12" s="405"/>
      <c r="B12" s="403"/>
      <c r="C12" s="342"/>
      <c r="D12" s="106" t="s">
        <v>30</v>
      </c>
      <c r="E12" s="142">
        <f>E23+E34</f>
        <v>69.754</v>
      </c>
      <c r="F12" s="142">
        <f>F23+F34</f>
        <v>69.754</v>
      </c>
      <c r="G12" s="140">
        <f>F12/E12*100</f>
        <v>100</v>
      </c>
    </row>
    <row r="13" spans="1:7" ht="16.5" customHeight="1">
      <c r="A13" s="405"/>
      <c r="B13" s="403"/>
      <c r="C13" s="342"/>
      <c r="D13" s="106" t="s">
        <v>28</v>
      </c>
      <c r="E13" s="141">
        <v>0</v>
      </c>
      <c r="F13" s="141">
        <v>0</v>
      </c>
      <c r="G13" s="125">
        <v>0</v>
      </c>
    </row>
    <row r="14" spans="1:7" ht="16.5" customHeight="1">
      <c r="A14" s="405"/>
      <c r="B14" s="403"/>
      <c r="C14" s="342"/>
      <c r="D14" s="106" t="s">
        <v>31</v>
      </c>
      <c r="E14" s="125"/>
      <c r="F14" s="125"/>
      <c r="G14" s="125"/>
    </row>
    <row r="15" spans="1:7" ht="25.5" customHeight="1">
      <c r="A15" s="405"/>
      <c r="B15" s="403"/>
      <c r="C15" s="342"/>
      <c r="D15" s="106" t="s">
        <v>35</v>
      </c>
      <c r="E15" s="125"/>
      <c r="F15" s="125"/>
      <c r="G15" s="125"/>
    </row>
    <row r="16" spans="1:7" ht="25.5" customHeight="1">
      <c r="A16" s="405"/>
      <c r="B16" s="403"/>
      <c r="C16" s="342"/>
      <c r="D16" s="105" t="s">
        <v>396</v>
      </c>
      <c r="E16" s="140"/>
      <c r="F16" s="140"/>
      <c r="G16" s="140"/>
    </row>
    <row r="17" spans="1:7" ht="28.5" customHeight="1">
      <c r="A17" s="405"/>
      <c r="B17" s="403"/>
      <c r="C17" s="342"/>
      <c r="D17" s="105" t="s">
        <v>397</v>
      </c>
      <c r="E17" s="125"/>
      <c r="F17" s="125"/>
      <c r="G17" s="125"/>
    </row>
    <row r="18" spans="1:7" ht="16.5" customHeight="1">
      <c r="A18" s="406"/>
      <c r="B18" s="403"/>
      <c r="C18" s="342"/>
      <c r="D18" s="107" t="s">
        <v>398</v>
      </c>
      <c r="E18" s="143">
        <v>0</v>
      </c>
      <c r="F18" s="143">
        <v>0</v>
      </c>
      <c r="G18" s="144">
        <v>0</v>
      </c>
    </row>
    <row r="19" spans="1:7" ht="15" customHeight="1">
      <c r="A19" s="402" t="s">
        <v>82</v>
      </c>
      <c r="B19" s="401">
        <v>1</v>
      </c>
      <c r="C19" s="356" t="s">
        <v>93</v>
      </c>
      <c r="D19" s="104" t="s">
        <v>204</v>
      </c>
      <c r="E19" s="139">
        <f>E20+E29+E24</f>
        <v>388.85900000000004</v>
      </c>
      <c r="F19" s="139">
        <f>F20+F29+F24</f>
        <v>388.459</v>
      </c>
      <c r="G19" s="272">
        <f>F19/E19*100</f>
        <v>99.8971349512291</v>
      </c>
    </row>
    <row r="20" spans="1:7" ht="15">
      <c r="A20" s="397"/>
      <c r="B20" s="397"/>
      <c r="C20" s="397"/>
      <c r="D20" s="105" t="s">
        <v>33</v>
      </c>
      <c r="E20" s="141">
        <f>E22+E23+E24</f>
        <v>388.85900000000004</v>
      </c>
      <c r="F20" s="141">
        <f>F22+F23+F24</f>
        <v>388.459</v>
      </c>
      <c r="G20" s="272">
        <f>F20/E20*100</f>
        <v>99.8971349512291</v>
      </c>
    </row>
    <row r="21" spans="1:7" ht="15">
      <c r="A21" s="397"/>
      <c r="B21" s="397"/>
      <c r="C21" s="397"/>
      <c r="D21" s="106" t="s">
        <v>29</v>
      </c>
      <c r="E21" s="125"/>
      <c r="F21" s="125"/>
      <c r="G21" s="125"/>
    </row>
    <row r="22" spans="1:7" ht="15">
      <c r="A22" s="397"/>
      <c r="B22" s="397"/>
      <c r="C22" s="397"/>
      <c r="D22" s="106" t="s">
        <v>34</v>
      </c>
      <c r="E22" s="141">
        <v>319.105</v>
      </c>
      <c r="F22" s="141">
        <v>318.705</v>
      </c>
      <c r="G22" s="272">
        <f>F22/E22*100</f>
        <v>99.87464941006877</v>
      </c>
    </row>
    <row r="23" spans="1:7" ht="15">
      <c r="A23" s="397"/>
      <c r="B23" s="397"/>
      <c r="C23" s="397"/>
      <c r="D23" s="106" t="s">
        <v>30</v>
      </c>
      <c r="E23" s="141">
        <v>69.754</v>
      </c>
      <c r="F23" s="141">
        <v>69.754</v>
      </c>
      <c r="G23" s="140">
        <f>F23/E23*100</f>
        <v>100</v>
      </c>
    </row>
    <row r="24" spans="1:7" ht="15">
      <c r="A24" s="397"/>
      <c r="B24" s="397"/>
      <c r="C24" s="397"/>
      <c r="D24" s="106" t="s">
        <v>28</v>
      </c>
      <c r="E24" s="141">
        <v>0</v>
      </c>
      <c r="F24" s="141">
        <v>0</v>
      </c>
      <c r="G24" s="140" t="e">
        <f>F24/E24*100</f>
        <v>#DIV/0!</v>
      </c>
    </row>
    <row r="25" spans="1:7" ht="15">
      <c r="A25" s="397"/>
      <c r="B25" s="397"/>
      <c r="C25" s="397"/>
      <c r="D25" s="106" t="s">
        <v>31</v>
      </c>
      <c r="E25" s="125"/>
      <c r="F25" s="125"/>
      <c r="G25" s="125"/>
    </row>
    <row r="26" spans="1:7" ht="24">
      <c r="A26" s="397"/>
      <c r="B26" s="397"/>
      <c r="C26" s="397"/>
      <c r="D26" s="106" t="s">
        <v>35</v>
      </c>
      <c r="E26" s="125"/>
      <c r="F26" s="125"/>
      <c r="G26" s="125"/>
    </row>
    <row r="27" spans="1:7" ht="24">
      <c r="A27" s="397"/>
      <c r="B27" s="397"/>
      <c r="C27" s="397"/>
      <c r="D27" s="105" t="s">
        <v>396</v>
      </c>
      <c r="E27" s="140"/>
      <c r="F27" s="140"/>
      <c r="G27" s="140"/>
    </row>
    <row r="28" spans="1:7" ht="24">
      <c r="A28" s="397"/>
      <c r="B28" s="397"/>
      <c r="C28" s="397"/>
      <c r="D28" s="105" t="s">
        <v>397</v>
      </c>
      <c r="E28" s="125"/>
      <c r="F28" s="125"/>
      <c r="G28" s="125"/>
    </row>
    <row r="29" spans="1:7" ht="15">
      <c r="A29" s="357"/>
      <c r="B29" s="357"/>
      <c r="C29" s="397"/>
      <c r="D29" s="105" t="s">
        <v>398</v>
      </c>
      <c r="E29" s="141">
        <v>0</v>
      </c>
      <c r="F29" s="141">
        <v>0</v>
      </c>
      <c r="G29" s="140" t="e">
        <f>F29/E29*100</f>
        <v>#DIV/0!</v>
      </c>
    </row>
    <row r="30" spans="1:7" ht="15">
      <c r="A30" s="402" t="s">
        <v>82</v>
      </c>
      <c r="B30" s="401">
        <v>2</v>
      </c>
      <c r="C30" s="398" t="s">
        <v>132</v>
      </c>
      <c r="D30" s="108" t="s">
        <v>21</v>
      </c>
      <c r="E30" s="145">
        <f>E31</f>
        <v>33.037</v>
      </c>
      <c r="F30" s="145">
        <f>F31</f>
        <v>33.037</v>
      </c>
      <c r="G30" s="146">
        <f>F30/E30*100</f>
        <v>100</v>
      </c>
    </row>
    <row r="31" spans="1:7" ht="15">
      <c r="A31" s="397"/>
      <c r="B31" s="397"/>
      <c r="C31" s="399"/>
      <c r="D31" s="109" t="s">
        <v>33</v>
      </c>
      <c r="E31" s="273">
        <f>E33+E34</f>
        <v>33.037</v>
      </c>
      <c r="F31" s="273">
        <f>F33+F34</f>
        <v>33.037</v>
      </c>
      <c r="G31" s="147">
        <f>F31/E31*100</f>
        <v>100</v>
      </c>
    </row>
    <row r="32" spans="1:7" ht="15">
      <c r="A32" s="397"/>
      <c r="B32" s="397"/>
      <c r="C32" s="399"/>
      <c r="D32" s="110" t="s">
        <v>29</v>
      </c>
      <c r="E32" s="274"/>
      <c r="F32" s="147"/>
      <c r="G32" s="147"/>
    </row>
    <row r="33" spans="1:7" ht="15">
      <c r="A33" s="397"/>
      <c r="B33" s="397"/>
      <c r="C33" s="399"/>
      <c r="D33" s="110" t="s">
        <v>133</v>
      </c>
      <c r="E33" s="273">
        <v>33.037</v>
      </c>
      <c r="F33" s="273">
        <v>33.037</v>
      </c>
      <c r="G33" s="147">
        <f>F33/E33*100</f>
        <v>100</v>
      </c>
    </row>
    <row r="34" spans="1:7" ht="15">
      <c r="A34" s="397"/>
      <c r="B34" s="397"/>
      <c r="C34" s="399"/>
      <c r="D34" s="110" t="s">
        <v>30</v>
      </c>
      <c r="E34" s="148"/>
      <c r="F34" s="148"/>
      <c r="G34" s="148"/>
    </row>
    <row r="35" spans="1:7" ht="15">
      <c r="A35" s="397"/>
      <c r="B35" s="397"/>
      <c r="C35" s="399"/>
      <c r="D35" s="110" t="s">
        <v>28</v>
      </c>
      <c r="E35" s="116"/>
      <c r="F35" s="116"/>
      <c r="G35" s="116"/>
    </row>
    <row r="36" spans="1:7" ht="15">
      <c r="A36" s="397"/>
      <c r="B36" s="397"/>
      <c r="C36" s="399"/>
      <c r="D36" s="110" t="s">
        <v>31</v>
      </c>
      <c r="E36" s="116"/>
      <c r="F36" s="116"/>
      <c r="G36" s="116"/>
    </row>
    <row r="37" spans="1:7" ht="24">
      <c r="A37" s="397"/>
      <c r="B37" s="397"/>
      <c r="C37" s="399"/>
      <c r="D37" s="109" t="s">
        <v>396</v>
      </c>
      <c r="E37" s="116"/>
      <c r="F37" s="116"/>
      <c r="G37" s="116"/>
    </row>
    <row r="38" spans="1:7" ht="24">
      <c r="A38" s="397"/>
      <c r="B38" s="397"/>
      <c r="C38" s="399"/>
      <c r="D38" s="109" t="s">
        <v>397</v>
      </c>
      <c r="E38" s="116"/>
      <c r="F38" s="116"/>
      <c r="G38" s="116"/>
    </row>
    <row r="39" spans="1:7" ht="15">
      <c r="A39" s="357"/>
      <c r="B39" s="357"/>
      <c r="C39" s="400"/>
      <c r="D39" s="109" t="s">
        <v>398</v>
      </c>
      <c r="E39" s="144"/>
      <c r="F39" s="144"/>
      <c r="G39" s="144"/>
    </row>
    <row r="40" spans="1:14" s="294" customFormat="1" ht="54.75" customHeight="1">
      <c r="A40" s="283" t="s">
        <v>82</v>
      </c>
      <c r="B40" s="295">
        <v>3</v>
      </c>
      <c r="C40" s="296" t="s">
        <v>424</v>
      </c>
      <c r="D40" s="394" t="s">
        <v>425</v>
      </c>
      <c r="E40" s="395"/>
      <c r="F40" s="395"/>
      <c r="G40" s="396"/>
      <c r="H40" s="298"/>
      <c r="I40" s="298"/>
      <c r="J40" s="298"/>
      <c r="K40" s="298"/>
      <c r="L40" s="298"/>
      <c r="M40" s="298"/>
      <c r="N40" s="298"/>
    </row>
    <row r="41" spans="1:7" ht="15">
      <c r="A41" s="166"/>
      <c r="B41" s="166"/>
      <c r="C41" s="167"/>
      <c r="D41" s="151"/>
      <c r="E41" s="152"/>
      <c r="F41" s="152"/>
      <c r="G41" s="152"/>
    </row>
    <row r="42" spans="1:7" ht="15">
      <c r="A42" s="92"/>
      <c r="B42" s="132" t="s">
        <v>136</v>
      </c>
      <c r="D42" s="132" t="s">
        <v>137</v>
      </c>
      <c r="G42" s="132" t="s">
        <v>210</v>
      </c>
    </row>
    <row r="43" ht="15">
      <c r="A43" s="92"/>
    </row>
    <row r="44" spans="1:7" ht="15">
      <c r="A44" s="92"/>
      <c r="B44" s="132" t="s">
        <v>131</v>
      </c>
      <c r="D44" s="132" t="s">
        <v>228</v>
      </c>
      <c r="G44" s="132" t="s">
        <v>229</v>
      </c>
    </row>
  </sheetData>
  <sheetProtection/>
  <mergeCells count="20">
    <mergeCell ref="B8:B18"/>
    <mergeCell ref="D4:G4"/>
    <mergeCell ref="C5:C7"/>
    <mergeCell ref="G5:G7"/>
    <mergeCell ref="A8:A18"/>
    <mergeCell ref="A5:B6"/>
    <mergeCell ref="C8:C18"/>
    <mergeCell ref="A1:G1"/>
    <mergeCell ref="D5:D7"/>
    <mergeCell ref="A4:C4"/>
    <mergeCell ref="E5:E7"/>
    <mergeCell ref="F5:F7"/>
    <mergeCell ref="A2:G2"/>
    <mergeCell ref="D40:G40"/>
    <mergeCell ref="C19:C29"/>
    <mergeCell ref="C30:C39"/>
    <mergeCell ref="B19:B29"/>
    <mergeCell ref="A19:A29"/>
    <mergeCell ref="A30:A39"/>
    <mergeCell ref="B30:B39"/>
  </mergeCells>
  <printOptions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scale="69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0">
      <selection activeCell="I25" sqref="I25"/>
    </sheetView>
  </sheetViews>
  <sheetFormatPr defaultColWidth="9.140625" defaultRowHeight="15"/>
  <cols>
    <col min="1" max="1" width="6.00390625" style="0" customWidth="1"/>
    <col min="2" max="2" width="43.140625" style="0" customWidth="1"/>
    <col min="3" max="3" width="13.00390625" style="0" customWidth="1"/>
    <col min="4" max="4" width="15.8515625" style="0" customWidth="1"/>
    <col min="5" max="5" width="53.8515625" style="0" customWidth="1"/>
  </cols>
  <sheetData>
    <row r="1" spans="1:5" ht="15">
      <c r="A1" s="408" t="s">
        <v>81</v>
      </c>
      <c r="B1" s="409"/>
      <c r="C1" s="409"/>
      <c r="D1" s="409"/>
      <c r="E1" s="409"/>
    </row>
    <row r="2" spans="1:5" ht="18.75" customHeight="1">
      <c r="A2" s="407" t="s">
        <v>343</v>
      </c>
      <c r="B2" s="407"/>
      <c r="C2" s="407"/>
      <c r="D2" s="407"/>
      <c r="E2" s="407"/>
    </row>
    <row r="3" spans="1:5" ht="15">
      <c r="A3" s="111"/>
      <c r="B3" s="92"/>
      <c r="C3" s="92"/>
      <c r="D3" s="92"/>
      <c r="E3" s="92"/>
    </row>
    <row r="4" spans="1:12" ht="15.75" customHeight="1" thickBot="1">
      <c r="A4" s="411" t="s">
        <v>235</v>
      </c>
      <c r="B4" s="411"/>
      <c r="C4" s="412" t="s">
        <v>341</v>
      </c>
      <c r="D4" s="412"/>
      <c r="E4" s="412"/>
      <c r="H4" s="410"/>
      <c r="I4" s="410"/>
      <c r="J4" s="410"/>
      <c r="K4" s="410"/>
      <c r="L4" s="410"/>
    </row>
    <row r="5" spans="1:5" ht="29.25" thickBot="1">
      <c r="A5" s="180" t="s">
        <v>0</v>
      </c>
      <c r="B5" s="181" t="s">
        <v>75</v>
      </c>
      <c r="C5" s="181" t="s">
        <v>76</v>
      </c>
      <c r="D5" s="182" t="s">
        <v>77</v>
      </c>
      <c r="E5" s="182" t="s">
        <v>78</v>
      </c>
    </row>
    <row r="6" spans="1:5" ht="24">
      <c r="A6" s="153">
        <v>1</v>
      </c>
      <c r="B6" s="114" t="s">
        <v>79</v>
      </c>
      <c r="C6" s="115">
        <v>42409</v>
      </c>
      <c r="D6" s="112">
        <v>73</v>
      </c>
      <c r="E6" s="112" t="s">
        <v>97</v>
      </c>
    </row>
    <row r="7" spans="1:5" ht="24">
      <c r="A7" s="113">
        <v>2</v>
      </c>
      <c r="B7" s="114" t="s">
        <v>80</v>
      </c>
      <c r="C7" s="115">
        <v>42731</v>
      </c>
      <c r="D7" s="113">
        <v>1037</v>
      </c>
      <c r="E7" s="113" t="s">
        <v>97</v>
      </c>
    </row>
    <row r="8" spans="1:5" ht="27.75" customHeight="1">
      <c r="A8" s="116">
        <v>3</v>
      </c>
      <c r="B8" s="114" t="s">
        <v>80</v>
      </c>
      <c r="C8" s="117">
        <v>42815</v>
      </c>
      <c r="D8" s="116">
        <v>188</v>
      </c>
      <c r="E8" s="113" t="s">
        <v>97</v>
      </c>
    </row>
    <row r="9" spans="1:5" ht="27" customHeight="1">
      <c r="A9" s="116">
        <v>4</v>
      </c>
      <c r="B9" s="114" t="s">
        <v>80</v>
      </c>
      <c r="C9" s="117">
        <v>43017</v>
      </c>
      <c r="D9" s="116">
        <v>740</v>
      </c>
      <c r="E9" s="113" t="s">
        <v>97</v>
      </c>
    </row>
    <row r="10" spans="1:5" ht="26.25" customHeight="1">
      <c r="A10" s="116">
        <v>5</v>
      </c>
      <c r="B10" s="114" t="s">
        <v>80</v>
      </c>
      <c r="C10" s="117">
        <v>43185</v>
      </c>
      <c r="D10" s="116">
        <v>221</v>
      </c>
      <c r="E10" s="113" t="s">
        <v>97</v>
      </c>
    </row>
    <row r="11" spans="1:5" ht="24">
      <c r="A11" s="116">
        <v>6</v>
      </c>
      <c r="B11" s="114" t="s">
        <v>80</v>
      </c>
      <c r="C11" s="117">
        <v>43397</v>
      </c>
      <c r="D11" s="116">
        <v>770</v>
      </c>
      <c r="E11" s="113" t="s">
        <v>97</v>
      </c>
    </row>
    <row r="12" spans="1:5" ht="24">
      <c r="A12" s="116">
        <v>7</v>
      </c>
      <c r="B12" s="114" t="s">
        <v>80</v>
      </c>
      <c r="C12" s="117">
        <v>43530</v>
      </c>
      <c r="D12" s="116">
        <v>142</v>
      </c>
      <c r="E12" s="113" t="s">
        <v>97</v>
      </c>
    </row>
    <row r="13" spans="1:5" ht="24">
      <c r="A13" s="116">
        <v>8</v>
      </c>
      <c r="B13" s="114" t="s">
        <v>80</v>
      </c>
      <c r="C13" s="117">
        <v>43733</v>
      </c>
      <c r="D13" s="116">
        <v>746</v>
      </c>
      <c r="E13" s="113" t="s">
        <v>97</v>
      </c>
    </row>
    <row r="14" spans="1:5" ht="24">
      <c r="A14" s="116">
        <v>9</v>
      </c>
      <c r="B14" s="114" t="s">
        <v>80</v>
      </c>
      <c r="C14" s="117">
        <v>43790</v>
      </c>
      <c r="D14" s="116">
        <v>979</v>
      </c>
      <c r="E14" s="113" t="s">
        <v>97</v>
      </c>
    </row>
    <row r="15" spans="1:5" ht="24">
      <c r="A15" s="116">
        <v>10</v>
      </c>
      <c r="B15" s="114" t="s">
        <v>80</v>
      </c>
      <c r="C15" s="117">
        <v>43915</v>
      </c>
      <c r="D15" s="116">
        <v>267</v>
      </c>
      <c r="E15" s="113" t="s">
        <v>97</v>
      </c>
    </row>
    <row r="16" spans="1:5" ht="24">
      <c r="A16" s="116">
        <v>11</v>
      </c>
      <c r="B16" s="114" t="s">
        <v>80</v>
      </c>
      <c r="C16" s="117">
        <v>44074</v>
      </c>
      <c r="D16" s="116">
        <v>675</v>
      </c>
      <c r="E16" s="113" t="s">
        <v>97</v>
      </c>
    </row>
    <row r="17" spans="1:5" ht="24">
      <c r="A17" s="121">
        <v>12</v>
      </c>
      <c r="B17" s="122" t="s">
        <v>80</v>
      </c>
      <c r="C17" s="123">
        <v>44286</v>
      </c>
      <c r="D17" s="121">
        <v>212</v>
      </c>
      <c r="E17" s="113" t="s">
        <v>97</v>
      </c>
    </row>
    <row r="18" spans="1:5" ht="36">
      <c r="A18" s="125">
        <v>13</v>
      </c>
      <c r="B18" s="122" t="s">
        <v>227</v>
      </c>
      <c r="C18" s="126">
        <v>44635</v>
      </c>
      <c r="D18" s="127">
        <v>357</v>
      </c>
      <c r="E18" s="113" t="s">
        <v>97</v>
      </c>
    </row>
    <row r="19" spans="1:5" ht="36">
      <c r="A19" s="125">
        <v>14</v>
      </c>
      <c r="B19" s="122" t="s">
        <v>227</v>
      </c>
      <c r="C19" s="126">
        <v>44925</v>
      </c>
      <c r="D19" s="127">
        <v>1631</v>
      </c>
      <c r="E19" s="113" t="s">
        <v>97</v>
      </c>
    </row>
    <row r="20" spans="1:5" ht="36">
      <c r="A20" s="229">
        <v>15</v>
      </c>
      <c r="B20" s="122" t="s">
        <v>227</v>
      </c>
      <c r="C20" s="123">
        <v>44984</v>
      </c>
      <c r="D20" s="121">
        <v>173</v>
      </c>
      <c r="E20" s="113" t="s">
        <v>97</v>
      </c>
    </row>
    <row r="21" spans="1:5" ht="36">
      <c r="A21" s="230">
        <v>16</v>
      </c>
      <c r="B21" s="122" t="s">
        <v>227</v>
      </c>
      <c r="C21" s="123">
        <v>45201</v>
      </c>
      <c r="D21" s="121">
        <v>1057</v>
      </c>
      <c r="E21" s="113" t="s">
        <v>97</v>
      </c>
    </row>
    <row r="22" spans="1:5" ht="36">
      <c r="A22" s="230">
        <v>17</v>
      </c>
      <c r="B22" s="122" t="s">
        <v>227</v>
      </c>
      <c r="C22" s="123">
        <v>45337</v>
      </c>
      <c r="D22" s="121">
        <v>115</v>
      </c>
      <c r="E22" s="113" t="s">
        <v>97</v>
      </c>
    </row>
  </sheetData>
  <sheetProtection/>
  <mergeCells count="5">
    <mergeCell ref="A2:E2"/>
    <mergeCell ref="A1:E1"/>
    <mergeCell ref="H4:L4"/>
    <mergeCell ref="A4:B4"/>
    <mergeCell ref="C4:E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4.57421875" style="132" customWidth="1"/>
    <col min="2" max="2" width="4.140625" style="132" customWidth="1"/>
    <col min="3" max="3" width="27.00390625" style="132" customWidth="1"/>
    <col min="4" max="4" width="15.57421875" style="132" customWidth="1"/>
    <col min="5" max="5" width="18.421875" style="132" customWidth="1"/>
    <col min="6" max="8" width="14.7109375" style="132" customWidth="1"/>
    <col min="9" max="9" width="14.57421875" style="132" customWidth="1"/>
    <col min="10" max="10" width="14.421875" style="132" customWidth="1"/>
    <col min="11" max="12" width="9.140625" style="132" hidden="1" customWidth="1"/>
    <col min="13" max="16384" width="9.140625" style="132" customWidth="1"/>
  </cols>
  <sheetData>
    <row r="1" spans="1:10" ht="15">
      <c r="A1" s="413" t="s">
        <v>237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0" ht="14.25" customHeight="1">
      <c r="A2" s="414" t="s">
        <v>314</v>
      </c>
      <c r="B2" s="414"/>
      <c r="C2" s="414"/>
      <c r="D2" s="414"/>
      <c r="E2" s="414"/>
      <c r="F2" s="414"/>
      <c r="G2" s="414"/>
      <c r="H2" s="414"/>
      <c r="I2" s="414"/>
      <c r="J2" s="414"/>
    </row>
    <row r="3" spans="1:10" ht="14.2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</row>
    <row r="4" spans="1:12" ht="16.5" customHeight="1">
      <c r="A4" s="415" t="s">
        <v>236</v>
      </c>
      <c r="B4" s="415"/>
      <c r="C4" s="415"/>
      <c r="D4" s="416" t="s">
        <v>315</v>
      </c>
      <c r="E4" s="416"/>
      <c r="F4" s="416"/>
      <c r="G4" s="416"/>
      <c r="H4" s="416"/>
      <c r="I4" s="416"/>
      <c r="J4" s="416"/>
      <c r="K4" s="156"/>
      <c r="L4" s="156"/>
    </row>
    <row r="5" spans="1:10" ht="128.25">
      <c r="A5" s="417" t="s">
        <v>13</v>
      </c>
      <c r="B5" s="417"/>
      <c r="C5" s="417" t="s">
        <v>156</v>
      </c>
      <c r="D5" s="417" t="s">
        <v>157</v>
      </c>
      <c r="E5" s="417" t="s">
        <v>158</v>
      </c>
      <c r="F5" s="240" t="s">
        <v>159</v>
      </c>
      <c r="G5" s="240" t="s">
        <v>160</v>
      </c>
      <c r="H5" s="240" t="s">
        <v>161</v>
      </c>
      <c r="I5" s="240" t="s">
        <v>162</v>
      </c>
      <c r="J5" s="240" t="s">
        <v>163</v>
      </c>
    </row>
    <row r="6" spans="1:10" ht="28.5">
      <c r="A6" s="240" t="s">
        <v>24</v>
      </c>
      <c r="B6" s="240" t="s">
        <v>14</v>
      </c>
      <c r="C6" s="417"/>
      <c r="D6" s="417"/>
      <c r="E6" s="417"/>
      <c r="F6" s="240" t="s">
        <v>166</v>
      </c>
      <c r="G6" s="240" t="s">
        <v>349</v>
      </c>
      <c r="H6" s="240" t="s">
        <v>350</v>
      </c>
      <c r="I6" s="240" t="s">
        <v>351</v>
      </c>
      <c r="J6" s="240" t="s">
        <v>203</v>
      </c>
    </row>
    <row r="7" spans="1:10" ht="57.75" customHeight="1">
      <c r="A7" s="157">
        <v>5</v>
      </c>
      <c r="B7" s="157"/>
      <c r="C7" s="157" t="s">
        <v>315</v>
      </c>
      <c r="D7" s="157" t="s">
        <v>345</v>
      </c>
      <c r="E7" s="157" t="s">
        <v>232</v>
      </c>
      <c r="F7" s="158">
        <f>'Расчет СМмп'!H95</f>
        <v>0.9809300213501584</v>
      </c>
      <c r="G7" s="158">
        <f>'Расчет СПмп'!J33</f>
        <v>0.98</v>
      </c>
      <c r="H7" s="158">
        <f>'Расчет СМмп'!J44</f>
        <v>1</v>
      </c>
      <c r="I7" s="158">
        <f>'Расчет СМмп'!H86</f>
        <v>0.9990518983720384</v>
      </c>
      <c r="J7" s="158">
        <f>'Расчет СМмп'!H90</f>
        <v>1.0009490013777127</v>
      </c>
    </row>
    <row r="8" spans="1:10" ht="57.75" customHeight="1">
      <c r="A8" s="159" t="s">
        <v>82</v>
      </c>
      <c r="B8" s="157">
        <v>1</v>
      </c>
      <c r="C8" s="157" t="s">
        <v>170</v>
      </c>
      <c r="D8" s="157"/>
      <c r="E8" s="157" t="s">
        <v>165</v>
      </c>
      <c r="F8" s="160">
        <f>'Расчет СМмп'!I59</f>
        <v>0.9639545360315676</v>
      </c>
      <c r="G8" s="160">
        <f>'Расчет СПмп'!J23</f>
        <v>0.9629629629629629</v>
      </c>
      <c r="H8" s="160">
        <f>'Расчет СМмп'!J26</f>
        <v>1</v>
      </c>
      <c r="I8" s="160">
        <f>'Расчет СМмп'!H50</f>
        <v>0</v>
      </c>
      <c r="J8" s="160">
        <f>'Расчет СМмп'!H54</f>
        <v>0</v>
      </c>
    </row>
    <row r="9" spans="1:10" ht="57.75" customHeight="1">
      <c r="A9" s="159" t="s">
        <v>82</v>
      </c>
      <c r="B9" s="157">
        <v>2</v>
      </c>
      <c r="C9" s="161" t="s">
        <v>132</v>
      </c>
      <c r="D9" s="157"/>
      <c r="E9" s="162" t="s">
        <v>233</v>
      </c>
      <c r="F9" s="160">
        <f>'Расчет СМмп'!H77</f>
        <v>1</v>
      </c>
      <c r="G9" s="160">
        <f>'Расчет СПмп'!J31</f>
        <v>1</v>
      </c>
      <c r="H9" s="160">
        <f>'Расчет СМмп'!J42</f>
        <v>1</v>
      </c>
      <c r="I9" s="160">
        <f>'Расчет СМмп'!H68</f>
        <v>1</v>
      </c>
      <c r="J9" s="160">
        <f>'Расчет СМмп'!H72</f>
        <v>1</v>
      </c>
    </row>
    <row r="10" spans="1:10" ht="57.75" customHeight="1">
      <c r="A10" s="159" t="s">
        <v>82</v>
      </c>
      <c r="B10" s="218">
        <v>3</v>
      </c>
      <c r="C10" s="161" t="s">
        <v>316</v>
      </c>
      <c r="D10" s="218"/>
      <c r="E10" s="162" t="s">
        <v>317</v>
      </c>
      <c r="F10" s="160"/>
      <c r="G10" s="160"/>
      <c r="H10" s="160"/>
      <c r="I10" s="160"/>
      <c r="J10" s="160"/>
    </row>
  </sheetData>
  <sheetProtection/>
  <mergeCells count="8">
    <mergeCell ref="A1:J1"/>
    <mergeCell ref="A2:J2"/>
    <mergeCell ref="A4:C4"/>
    <mergeCell ref="D4:J4"/>
    <mergeCell ref="A5:B5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2024-04-08T04:34:44Z</dcterms:modified>
  <cp:category/>
  <cp:version/>
  <cp:contentType/>
  <cp:contentStatus/>
</cp:coreProperties>
</file>